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Engenharia\Documentos\Planilhas\Planilha Orçamento\2021\Porta das Missões - Agro\"/>
    </mc:Choice>
  </mc:AlternateContent>
  <bookViews>
    <workbookView xWindow="1125" yWindow="6900" windowWidth="23520" windowHeight="8985" tabRatio="533"/>
  </bookViews>
  <sheets>
    <sheet name="Planilha de Orçamento" sheetId="9" r:id="rId1"/>
    <sheet name="Cronograma Físico-financeiro" sheetId="11" r:id="rId2"/>
    <sheet name="Cronograma Físico" sheetId="12" r:id="rId3"/>
    <sheet name="BDI" sheetId="10" r:id="rId4"/>
  </sheets>
  <externalReferences>
    <externalReference r:id="rId5"/>
  </externalReferences>
  <definedNames>
    <definedName name="_xlnm._FilterDatabase" localSheetId="0" hidden="1">'Planilha de Orçamento'!$A$14:$HZ$217</definedName>
    <definedName name="_xlnm.Print_Area" localSheetId="3">BDI!$A$1:$I$33</definedName>
    <definedName name="_xlnm.Print_Area" localSheetId="2">'Cronograma Físico'!$A$1:$G$12</definedName>
    <definedName name="_xlnm.Print_Area" localSheetId="0">'Planilha de Orçamento'!$A$1:$G$217</definedName>
    <definedName name="_xlnm.Print_Titles" localSheetId="0">'Planilha de Orçamento'!$12:$13</definedName>
  </definedNames>
  <calcPr calcId="162913" fullPrecision="0"/>
</workbook>
</file>

<file path=xl/calcChain.xml><?xml version="1.0" encoding="utf-8"?>
<calcChain xmlns="http://schemas.openxmlformats.org/spreadsheetml/2006/main">
  <c r="E210" i="9" l="1"/>
  <c r="F210" i="9"/>
  <c r="G110" i="9"/>
  <c r="G111" i="9"/>
  <c r="G112" i="9"/>
  <c r="G113" i="9"/>
  <c r="G114" i="9"/>
  <c r="G115" i="9"/>
  <c r="G116" i="9"/>
  <c r="G117" i="9"/>
  <c r="G118" i="9"/>
  <c r="G119" i="9"/>
  <c r="G121" i="9"/>
  <c r="G122" i="9"/>
  <c r="G123" i="9"/>
  <c r="G124" i="9"/>
  <c r="G125" i="9"/>
  <c r="G127" i="9"/>
  <c r="G128" i="9"/>
  <c r="G129" i="9"/>
  <c r="G130" i="9"/>
  <c r="G131" i="9"/>
  <c r="G132" i="9"/>
  <c r="G133" i="9"/>
  <c r="G134" i="9"/>
  <c r="G135" i="9"/>
  <c r="G136" i="9"/>
  <c r="G137" i="9"/>
  <c r="G138" i="9"/>
  <c r="G139" i="9"/>
  <c r="G140" i="9"/>
  <c r="G141" i="9"/>
  <c r="G142" i="9"/>
  <c r="G143" i="9"/>
  <c r="G144" i="9"/>
  <c r="G145" i="9"/>
  <c r="G147" i="9"/>
  <c r="G148" i="9"/>
  <c r="G149" i="9"/>
  <c r="G150" i="9"/>
  <c r="G151" i="9"/>
  <c r="G152" i="9"/>
  <c r="G153" i="9"/>
  <c r="G154" i="9"/>
  <c r="G155" i="9"/>
  <c r="G156" i="9"/>
  <c r="G157" i="9"/>
  <c r="G158" i="9"/>
  <c r="G159" i="9"/>
  <c r="G160" i="9"/>
  <c r="G161" i="9"/>
  <c r="G162" i="9"/>
  <c r="G163" i="9"/>
  <c r="G164" i="9"/>
  <c r="G165" i="9"/>
  <c r="G166" i="9"/>
  <c r="G167" i="9"/>
  <c r="G168" i="9"/>
  <c r="G169" i="9"/>
  <c r="G170" i="9"/>
  <c r="G172" i="9"/>
  <c r="G173" i="9"/>
  <c r="G174" i="9"/>
  <c r="G175" i="9"/>
  <c r="G176" i="9"/>
  <c r="G177" i="9"/>
  <c r="G178" i="9"/>
  <c r="G179" i="9"/>
  <c r="G180" i="9"/>
  <c r="G182" i="9"/>
  <c r="G183" i="9"/>
  <c r="G184" i="9"/>
  <c r="G185" i="9"/>
  <c r="G187" i="9"/>
  <c r="G188" i="9"/>
  <c r="G189" i="9"/>
  <c r="G190" i="9"/>
  <c r="G191" i="9"/>
  <c r="G192" i="9"/>
  <c r="G193" i="9"/>
  <c r="G194" i="9"/>
  <c r="G195" i="9"/>
  <c r="G196" i="9"/>
  <c r="G198" i="9"/>
  <c r="G199" i="9"/>
  <c r="G200" i="9"/>
  <c r="G201" i="9"/>
  <c r="G202" i="9"/>
  <c r="G203" i="9"/>
  <c r="G204" i="9"/>
  <c r="G205" i="9"/>
  <c r="G206" i="9"/>
  <c r="G207" i="9"/>
  <c r="G208" i="9"/>
  <c r="G209" i="9"/>
  <c r="G109" i="9"/>
  <c r="G210" i="9" l="1"/>
  <c r="G68" i="9"/>
  <c r="F215" i="9" l="1"/>
  <c r="G214" i="9"/>
  <c r="G213" i="9"/>
  <c r="G77" i="9" l="1"/>
  <c r="G92" i="9" l="1"/>
  <c r="G91" i="9"/>
  <c r="G84" i="9"/>
  <c r="G67" i="9" l="1"/>
  <c r="G58" i="9" l="1"/>
  <c r="G26" i="9"/>
  <c r="G27" i="9"/>
  <c r="G53" i="9" l="1"/>
  <c r="G52" i="9"/>
  <c r="B10" i="11" l="1"/>
  <c r="B8" i="11"/>
  <c r="B6" i="11"/>
  <c r="A3" i="11"/>
  <c r="A2" i="11"/>
  <c r="A3" i="12"/>
  <c r="A2" i="12"/>
  <c r="B10" i="12"/>
  <c r="B8" i="12"/>
  <c r="B6" i="12"/>
  <c r="G12" i="12"/>
  <c r="F12" i="12"/>
  <c r="E12" i="12"/>
  <c r="D12" i="12" l="1"/>
  <c r="G82" i="9" l="1"/>
  <c r="G19" i="9"/>
  <c r="G50" i="9"/>
  <c r="G99" i="9"/>
  <c r="G100" i="9"/>
  <c r="G66" i="9" l="1"/>
  <c r="D9" i="11" l="1"/>
  <c r="G101" i="9"/>
  <c r="F9" i="11" l="1"/>
  <c r="E9" i="11"/>
  <c r="G83" i="9"/>
  <c r="G28" i="9"/>
  <c r="G70" i="9"/>
  <c r="G85" i="9"/>
  <c r="G47" i="9"/>
  <c r="G65" i="9" l="1"/>
  <c r="G64" i="9"/>
  <c r="G63" i="9" l="1"/>
  <c r="G105" i="9" l="1"/>
  <c r="G104" i="9"/>
  <c r="G103" i="9"/>
  <c r="G98" i="9"/>
  <c r="G96" i="9"/>
  <c r="G95" i="9"/>
  <c r="G94" i="9"/>
  <c r="G93" i="9"/>
  <c r="G90" i="9"/>
  <c r="G88" i="9"/>
  <c r="G87" i="9"/>
  <c r="G86" i="9"/>
  <c r="G81" i="9"/>
  <c r="G79" i="9"/>
  <c r="G75" i="9"/>
  <c r="G74" i="9"/>
  <c r="G73" i="9"/>
  <c r="G72" i="9"/>
  <c r="G61" i="9"/>
  <c r="G60" i="9"/>
  <c r="G57" i="9"/>
  <c r="G55" i="9"/>
  <c r="G54" i="9"/>
  <c r="G48" i="9"/>
  <c r="G46" i="9"/>
  <c r="G45" i="9"/>
  <c r="G44" i="9"/>
  <c r="G43" i="9"/>
  <c r="G42" i="9"/>
  <c r="G41" i="9"/>
  <c r="G40" i="9"/>
  <c r="G39" i="9"/>
  <c r="G38" i="9"/>
  <c r="G37" i="9"/>
  <c r="G36" i="9"/>
  <c r="G35" i="9"/>
  <c r="G34" i="9"/>
  <c r="G33" i="9"/>
  <c r="G32" i="9"/>
  <c r="G31" i="9"/>
  <c r="G30" i="9"/>
  <c r="G29" i="9"/>
  <c r="G24" i="9"/>
  <c r="G23" i="9"/>
  <c r="G22" i="9"/>
  <c r="G18" i="9"/>
  <c r="G17" i="9"/>
  <c r="F106" i="9" l="1"/>
  <c r="D13" i="10" l="1"/>
  <c r="D21" i="10" s="1"/>
  <c r="G4" i="9" s="1"/>
  <c r="F216" i="9" l="1"/>
  <c r="F217" i="9" s="1"/>
  <c r="E215" i="9" l="1"/>
  <c r="G21" i="9" l="1"/>
  <c r="G106" i="9" s="1"/>
  <c r="G215" i="9"/>
  <c r="D11" i="11" s="1"/>
  <c r="G11" i="11" s="1"/>
  <c r="D7" i="11" l="1"/>
  <c r="G7" i="11" s="1"/>
  <c r="G12" i="11" s="1"/>
  <c r="G216" i="9"/>
  <c r="E106" i="9"/>
  <c r="E216" i="9" s="1"/>
  <c r="E217" i="9" s="1"/>
  <c r="E7" i="11" l="1"/>
  <c r="E12" i="11" s="1"/>
  <c r="E14" i="11" s="1"/>
  <c r="F7" i="11"/>
  <c r="F12" i="11" s="1"/>
  <c r="F14" i="11" s="1"/>
  <c r="G217" i="9"/>
  <c r="D14" i="11" s="1"/>
  <c r="D12" i="11"/>
  <c r="G14" i="11"/>
  <c r="F13" i="11" l="1"/>
  <c r="G13" i="11"/>
  <c r="D8" i="11"/>
  <c r="D8" i="12" s="1"/>
  <c r="D10" i="11"/>
  <c r="D10" i="12" s="1"/>
  <c r="D6" i="11"/>
  <c r="D6" i="12" s="1"/>
  <c r="E13" i="11"/>
</calcChain>
</file>

<file path=xl/sharedStrings.xml><?xml version="1.0" encoding="utf-8"?>
<sst xmlns="http://schemas.openxmlformats.org/spreadsheetml/2006/main" count="673" uniqueCount="389">
  <si>
    <t>DESCRIÇÃO</t>
  </si>
  <si>
    <t>QUANT.</t>
  </si>
  <si>
    <t>UNID.</t>
  </si>
  <si>
    <t>MATERIAL</t>
  </si>
  <si>
    <t>EMAIL:</t>
  </si>
  <si>
    <t xml:space="preserve">MÃO DE OBRA </t>
  </si>
  <si>
    <t>RAZÃO SOCIAL:</t>
  </si>
  <si>
    <t>CNPJ:</t>
  </si>
  <si>
    <t>DATA DA PROPOSTA</t>
  </si>
  <si>
    <t>ITENS</t>
  </si>
  <si>
    <t>I</t>
  </si>
  <si>
    <t>OBRAS CIVIS</t>
  </si>
  <si>
    <t>II</t>
  </si>
  <si>
    <t>INSTALAÇÕES MECÂNICAS</t>
  </si>
  <si>
    <t>SUBTOTAL OBRAS CIVIS</t>
  </si>
  <si>
    <t>SUBTOTAL INSTALAÇÕES MECÂNICAS</t>
  </si>
  <si>
    <t>FONE:</t>
  </si>
  <si>
    <t>BDI</t>
  </si>
  <si>
    <t>PLANILHA DE ORÇAMENTO</t>
  </si>
  <si>
    <t>ENDEREÇO:</t>
  </si>
  <si>
    <t>PROPONENTE</t>
  </si>
  <si>
    <t>PROPOSTA</t>
  </si>
  <si>
    <t>TOTAL GERAL</t>
  </si>
  <si>
    <t>DESPESAS INDIRETAS</t>
  </si>
  <si>
    <t>AC - Administração central</t>
  </si>
  <si>
    <t>SG - Seguro e Garantias</t>
  </si>
  <si>
    <t>R - Riscos</t>
  </si>
  <si>
    <t>L - Lucro</t>
  </si>
  <si>
    <t>I - Impostos</t>
  </si>
  <si>
    <t>5.1</t>
  </si>
  <si>
    <t>PIS</t>
  </si>
  <si>
    <t>5.2</t>
  </si>
  <si>
    <t>COFINS</t>
  </si>
  <si>
    <t>5.3</t>
  </si>
  <si>
    <t>ISS (cfe. Legislação municipal)</t>
  </si>
  <si>
    <t>5.4</t>
  </si>
  <si>
    <t>CPRB - Contrib. Prev. Sobre Rec. Bruta</t>
  </si>
  <si>
    <t>DF - Despesas Financeiras</t>
  </si>
  <si>
    <t>Administração Central: de 3% à 5,5%</t>
  </si>
  <si>
    <t>Seguros + Garantia: de 0,8% à 1%</t>
  </si>
  <si>
    <t>Riscos: de 0,97% a 1,27%</t>
  </si>
  <si>
    <t>Despesas Financeiras: de 0,59% a 1,39%</t>
  </si>
  <si>
    <t>Lucros: de 6,16% à 8,96%</t>
  </si>
  <si>
    <t>BDI CALCULADO:  de 20,34% à 25,00%</t>
  </si>
  <si>
    <t>CUSTO TOTAL R$</t>
  </si>
  <si>
    <t>BDI Calculado</t>
  </si>
  <si>
    <t>FÓRMULA ADOTADA</t>
  </si>
  <si>
    <t>Valores limites conforme Acórdão 2622/2013 TCU</t>
  </si>
  <si>
    <t>PLANILHA DETALHAMENTO CÁLCULO BDI</t>
  </si>
  <si>
    <r>
      <rPr>
        <b/>
        <sz val="10"/>
        <color rgb="FF000000"/>
        <rFont val="Calibri"/>
        <family val="2"/>
        <charset val="1"/>
      </rPr>
      <t>COFINS</t>
    </r>
    <r>
      <rPr>
        <sz val="10"/>
        <color rgb="FF000000"/>
        <rFont val="Calibri"/>
        <family val="2"/>
        <charset val="1"/>
      </rPr>
      <t xml:space="preserve"> – Contribuição para o Financiamento da Seguridade Social: A alíquota depende do enquadramento fiscal e tributário da empresa.
</t>
    </r>
    <r>
      <rPr>
        <b/>
        <sz val="10"/>
        <color rgb="FF000000"/>
        <rFont val="Calibri"/>
        <family val="2"/>
        <charset val="1"/>
      </rPr>
      <t>PIS</t>
    </r>
    <r>
      <rPr>
        <sz val="10"/>
        <color rgb="FF000000"/>
        <rFont val="Calibri"/>
        <family val="2"/>
        <charset val="1"/>
      </rPr>
      <t xml:space="preserve"> - Programa de Integração Social: A alíquota depende do enquadramento fiscal e tributário da empresa.
</t>
    </r>
    <r>
      <rPr>
        <b/>
        <sz val="10"/>
        <color rgb="FF000000"/>
        <rFont val="Calibri"/>
        <family val="2"/>
        <charset val="1"/>
      </rPr>
      <t>ISS</t>
    </r>
    <r>
      <rPr>
        <sz val="10"/>
        <color rgb="FF000000"/>
        <rFont val="Calibri"/>
        <family val="2"/>
        <charset val="1"/>
      </rPr>
      <t xml:space="preserve"> - Pode ser isento, ou variar até 5%, conforme legislação municipal.</t>
    </r>
  </si>
  <si>
    <t>Itens em que podem ocorrer variações:</t>
  </si>
  <si>
    <t>(1- I)</t>
  </si>
  <si>
    <r>
      <t xml:space="preserve">BDI =( </t>
    </r>
    <r>
      <rPr>
        <u/>
        <sz val="10"/>
        <rFont val="Calibri"/>
        <family val="2"/>
        <scheme val="minor"/>
      </rPr>
      <t>(1+AC+S+R+G) x (1+DF) x (1+L)  - 1</t>
    </r>
    <r>
      <rPr>
        <sz val="10"/>
        <rFont val="Calibri"/>
        <family val="2"/>
        <scheme val="minor"/>
      </rPr>
      <t>)  x 100</t>
    </r>
  </si>
  <si>
    <t xml:space="preserve"> CUSTOS UNITÁRIOS R$</t>
  </si>
  <si>
    <t>TOTAL COM BDI</t>
  </si>
  <si>
    <t>m²</t>
  </si>
  <si>
    <t>m³</t>
  </si>
  <si>
    <t>2.2</t>
  </si>
  <si>
    <t>x,xx</t>
  </si>
  <si>
    <t>m</t>
  </si>
  <si>
    <t>LOTE ÚNICO</t>
  </si>
  <si>
    <t>INSTALAÇÕES ELÉTRICAS</t>
  </si>
  <si>
    <t>2.3</t>
  </si>
  <si>
    <t>2.4</t>
  </si>
  <si>
    <t>2.5</t>
  </si>
  <si>
    <t>SUBTOTAL INSTALAÇÕES ELÉTRICAS</t>
  </si>
  <si>
    <t>ADMINISTRAÇÃO DE OBRA</t>
  </si>
  <si>
    <t>1.6</t>
  </si>
  <si>
    <t>SERRALHERIA</t>
  </si>
  <si>
    <t>PINTURA</t>
  </si>
  <si>
    <t>PROGRAMAÇÃO VISUAL EXTERNA E INTERNA</t>
  </si>
  <si>
    <t>DIVERSOS</t>
  </si>
  <si>
    <t>LIMPEZA E VISTORIA FINAL</t>
  </si>
  <si>
    <t>DIVISÓRIAS / PAINÉIS / FORROS</t>
  </si>
  <si>
    <t>REVESTIMENTOS / ACABAMENTOS</t>
  </si>
  <si>
    <t>ART - Anotação de Responsabilidade Técnica - Faixa 03 -  Contratos acima de R$ 15.000,01</t>
  </si>
  <si>
    <r>
      <t xml:space="preserve"> m</t>
    </r>
    <r>
      <rPr>
        <vertAlign val="superscript"/>
        <sz val="8"/>
        <color theme="1"/>
        <rFont val="Arial"/>
        <family val="2"/>
      </rPr>
      <t>3</t>
    </r>
  </si>
  <si>
    <r>
      <t xml:space="preserve"> m</t>
    </r>
    <r>
      <rPr>
        <vertAlign val="superscript"/>
        <sz val="8"/>
        <color theme="1"/>
        <rFont val="Arial"/>
        <family val="2"/>
      </rPr>
      <t>2</t>
    </r>
  </si>
  <si>
    <t>Remanejamento de mobiliário, inclusive desmontagem e remontagem</t>
  </si>
  <si>
    <t>Remanejamento de porta interna de madeira</t>
  </si>
  <si>
    <t xml:space="preserve"> un</t>
  </si>
  <si>
    <t xml:space="preserve"> m</t>
  </si>
  <si>
    <t>Remoção de entulho de gesso (destinação específica), incluindo caçamba, servente e carreto</t>
  </si>
  <si>
    <t>Remoção de metais sanitários</t>
  </si>
  <si>
    <t>Remoção de louças sanitárias</t>
  </si>
  <si>
    <t>3.13</t>
  </si>
  <si>
    <t>3.15</t>
  </si>
  <si>
    <t>3.18</t>
  </si>
  <si>
    <t>Rodapé cerâmico comum, h=7,5cm</t>
  </si>
  <si>
    <t>10.2</t>
  </si>
  <si>
    <t>Divisória de gesso acartonado para parede interna, simples, espessura final 100mm</t>
  </si>
  <si>
    <t>13.8</t>
  </si>
  <si>
    <t>14.3</t>
  </si>
  <si>
    <t>Emassamento de superfície, 02 demãos de massa acrílica</t>
  </si>
  <si>
    <t>III</t>
  </si>
  <si>
    <t>Limpeza permanente da obra (um servente em tempo integral, ferramental e material de limpeza)</t>
  </si>
  <si>
    <t xml:space="preserve"> mês</t>
  </si>
  <si>
    <t>Remoção de adesivos de fachada</t>
  </si>
  <si>
    <t>Remoção de rodapé cerâmico</t>
  </si>
  <si>
    <t>Remoção de programação visual interna, inclusive porta cartazes</t>
  </si>
  <si>
    <t>cj</t>
  </si>
  <si>
    <t>Remoção de móvel divisor de sigilo, incluindo embalagem para transporte</t>
  </si>
  <si>
    <t>Remoção/desinstalação de módulo de caixa para recolhimento</t>
  </si>
  <si>
    <t>Plano de Gerenciamento de Resíduos da Construção Civil – PGRCC</t>
  </si>
  <si>
    <t>Demolição de parede em gesso acartonado</t>
  </si>
  <si>
    <t>Atualização de projetos/"As built"</t>
  </si>
  <si>
    <t>SERVIÇOS PRELIMINARES / INSTALAÇÕES PROVISÓRIAS</t>
  </si>
  <si>
    <t>DEMOLIÇÃO / REMANEJAMENTO / REMOÇÃO</t>
  </si>
  <si>
    <t>Demolição de piso cerâmico</t>
  </si>
  <si>
    <t>Remoção de esquadria do divisor de ambiente, com vidro e película, incluindo embalagem para transporte</t>
  </si>
  <si>
    <t>Remoção de entulho diverso, incluindo caçamba, servente e carreto</t>
  </si>
  <si>
    <t>Placa indicativa em acrílico padrão Banrisul, em braile, colada</t>
  </si>
  <si>
    <t>Remoção de cola do piso</t>
  </si>
  <si>
    <t>Montagem e organização do leiaute fornecido pelo Banco</t>
  </si>
  <si>
    <t>Administração da obra direta no local - 5% do custo total da obra acima de 250m²</t>
  </si>
  <si>
    <t>ACESSIBILIDADE</t>
  </si>
  <si>
    <t>Elemento tátil individual em poliuretano interno de alerta colado (módulos de 25x25cm) - cor idem à existente</t>
  </si>
  <si>
    <t>Elemento tátil individual em poliuretano interno direcional colado (módulos 25x25cm) - cor idem à existente</t>
  </si>
  <si>
    <t>PAVIMENTAÇÃO / PISOS ELEVADOS</t>
  </si>
  <si>
    <t>Barra de apoio em aço inox para lavatório</t>
  </si>
  <si>
    <t>ACESSÓRIOS / LOUÇAS / METAIS PARA SANITÁRIOS / COZINHA</t>
  </si>
  <si>
    <t>Pintura a óleo ou esmalte sintético em esquadrias de madeira, 02 demãos, com emassamento</t>
  </si>
  <si>
    <t>Pintura acrílica, 02 demãos, sem emassamento sobre alvenarias internas/externas</t>
  </si>
  <si>
    <t>Limpeza fina e verificação final da obra</t>
  </si>
  <si>
    <t>Limpeza grossa</t>
  </si>
  <si>
    <t>Forro acústico de Fibra Mineral Removível, modulação 625x1250x13mm, apoiados em perfis metálicos tipo "T" suspensos por perfis rígidos - ref. Armstrong, Encore</t>
  </si>
  <si>
    <t>1.</t>
  </si>
  <si>
    <r>
      <t xml:space="preserve">4. CONDIÇÕES DE PAGAMENTO: </t>
    </r>
    <r>
      <rPr>
        <sz val="10"/>
        <rFont val="Calibri"/>
        <family val="2"/>
        <scheme val="minor"/>
      </rPr>
      <t>Após aceite do objeto contratado, até o dia 15 do mês subsequente à apresentação da nota fiscal correspondente.</t>
    </r>
  </si>
  <si>
    <t>Azulejo 30x40cm, acetinado branco, incluindo rejuntamento com argamassa colante AC I</t>
  </si>
  <si>
    <t>Piso podotátil alerta/direcional em placa cimentícia de alta resistência 40x40cm, e=25mm, assentado com argamassa de cimento e areia peneirada traço 1:3</t>
  </si>
  <si>
    <t>Kit audiovisual de emergência para sanitário acessível, sem fio - Ref. marca Sol Sustentável, cód. PNE-UC01 ou equivalente</t>
  </si>
  <si>
    <t>Destinação de resíduos com entrega de Manifesto de Transporte de Resíduos e o Recibo de Destinação de Resíduos por empresa licenciada</t>
  </si>
  <si>
    <t>Enc. Sociais - SINAPI-RS JUN/2021</t>
  </si>
  <si>
    <t>Remoção de passa objetos, com reaproveitamento</t>
  </si>
  <si>
    <t>Esquadria de alumínio anodizado branco, série 30 - fornecimento e instalação</t>
  </si>
  <si>
    <t>Esquadria de alumínio anodizado branco, série 30 - instalação com reaproveitamento</t>
  </si>
  <si>
    <t>Placa indicativa em acrílico padrão Banrisul, colada, 280x150mm</t>
  </si>
  <si>
    <t>VIDRAÇARIA</t>
  </si>
  <si>
    <t>Vidro liso transparente 6mm, colocado em caixilhos com ou sem baguetes, instalação com gaxeta</t>
  </si>
  <si>
    <t>3.10</t>
  </si>
  <si>
    <t>Demolição de grade metálica</t>
  </si>
  <si>
    <t>Remoção de esquadria metálica com reaproveitamento</t>
  </si>
  <si>
    <t>Adesivo padrão para porta de acesso / vidro de fachada / PGDM / passa objetos</t>
  </si>
  <si>
    <t>Elaboração de Laudo Técnico de Acessibilidade - conforme modelo - assinado por profissional habilitado com RRT/ART</t>
  </si>
  <si>
    <t>un</t>
  </si>
  <si>
    <t>1.1</t>
  </si>
  <si>
    <t>Disjuntor monopolar termomagnético, 10A à 32A, mín. 220V, 10kA</t>
  </si>
  <si>
    <t>unid.</t>
  </si>
  <si>
    <t>1.2</t>
  </si>
  <si>
    <t>1.3</t>
  </si>
  <si>
    <t>1.4</t>
  </si>
  <si>
    <t>Cabo (baixa emissão de fumaça) flex 0,6/1KV - 2,5mm² - NBR 13.248</t>
  </si>
  <si>
    <t>1.5</t>
  </si>
  <si>
    <t>Cabo (baixa emissão de fumaça) flex 0,6/1KV - 4,0mm² - NBR 13.248</t>
  </si>
  <si>
    <t>Cabo UTP, 4 pares 24AWG LSZH para Telefonia/Lógica (Não Halogenado) - Categoria 5e</t>
  </si>
  <si>
    <t>1.7</t>
  </si>
  <si>
    <t>Eletrocalha - Derivação lateral para eletroduto 1"</t>
  </si>
  <si>
    <t>1.8</t>
  </si>
  <si>
    <t>Eletroduto de aço carbono com costura, galvanizado a fogo, tipo semipesado, com conexões (2 luvas, 1 curva longa, 1 abraçadeira tipo "D" com Chaveta), ø 1"</t>
  </si>
  <si>
    <t>1.9</t>
  </si>
  <si>
    <t>Caixa tipo condulete com tampa cega com diâmetro de 25mm - 1". Ref. Tigre, Tramontina ou equivalente.</t>
  </si>
  <si>
    <t>2.</t>
  </si>
  <si>
    <t>PONTOS DE ILUMINAÇÃO E TOMADAS</t>
  </si>
  <si>
    <t>2.1</t>
  </si>
  <si>
    <t>Cabo (baixa emissão de fumaça) flex 0,6/1KV - (3x1,5)mm² - NBR 13.248</t>
  </si>
  <si>
    <t>Suporte porta equipamentos BRANCO ref. DT64440.00 DUTOTEC ou similar, para canaleta de aluminio para DUAS tomadas tipo bloco NBR.20A Ref. DT.99230.00 (AZUL), mais um bloco cego Ref. DT 99430.00 ou similar</t>
  </si>
  <si>
    <t>Suporte porta equipamentos BRANCO ref. DT64440.00 DUTOTEC ou similar, para canaleta de aluminio para UMA tomada tipo bloco NBR.20A Ref. DT.99230.00 (VERMELHA), mais dois blocos cego Ref. DT 99430.00 ou similar</t>
  </si>
  <si>
    <t>Suporte porta equipamentos BRANCO ref. DT64440.00 DUTOTEC ou similar, para canaleta de aluminio para DOIS interruptores, mais um bloco cego Ref. DT 99430.00 ou similar</t>
  </si>
  <si>
    <t>3.</t>
  </si>
  <si>
    <t>3.1</t>
  </si>
  <si>
    <t>Canaleta em alumínio (73x25)mm - Cores Branca ou Cinza - ref. Dutotec Duplo Tipo C Linha Standard</t>
  </si>
  <si>
    <t>Tampa Lisa Canaleta em alumínio (1,5)mm - Cores Branca ou Cinza - ref. Dutotec Linha Standard</t>
  </si>
  <si>
    <t>3.2</t>
  </si>
  <si>
    <t>Caixa de Derivação em Alumínio Tipo X 1x1 (125x125)mm para Canaleta em alumínio (73x25)mm - Cores Branca ou Cinza - ref. Dutotec Linha Standard .</t>
  </si>
  <si>
    <t>3.3</t>
  </si>
  <si>
    <t>Adaptador de eletrodutos 3x1" para Canaleta em alumínio (73x25)mm - Cores Branca ou Cinza - ref. Dutotec</t>
  </si>
  <si>
    <t>3.4</t>
  </si>
  <si>
    <t>Duto em alumínio (53x14)mm - Cores Branca ou Cinza - ref. Dutotec Slim</t>
  </si>
  <si>
    <t>3.5</t>
  </si>
  <si>
    <t>3.6</t>
  </si>
  <si>
    <t>Tampa terminal em ABS para canaleta Dutotec 73x25</t>
  </si>
  <si>
    <t>3.7</t>
  </si>
  <si>
    <t>Curva Horizontal 90° em Alumínio com tampa Plana Lisa para Canaleta em alumínio (73x25)mm - Cores Branca ou Cinza - ref. Dutotec Linha Standard</t>
  </si>
  <si>
    <t>3.8</t>
  </si>
  <si>
    <t>Suporte porta equipamentos BRANCO ref. DT64440.00 DUTOTEC ou similar, para canaleta de aluminio para DUAS tomadas tipo bloco NBR.20A Ref. DT.99230.00 (PRETA), mais um bloco cego Ref. DT 99430.00 ou similar</t>
  </si>
  <si>
    <t>3.9</t>
  </si>
  <si>
    <t>Suporte porta equipamentos BRANCO ref. DT64440.00 DUTOTEC ou similar, para canaleta de aluminio para DUAS tomadas tipo bloco RJ45, mais um bloco cego Ref. DT 99430.00 ou similar</t>
  </si>
  <si>
    <t>3.11</t>
  </si>
  <si>
    <t>Duto Slim - Adaptador de Porta Equipamentos em ABS - Cores Branca ou Cinza - ref. Dutotec Slim</t>
  </si>
  <si>
    <t>3.12</t>
  </si>
  <si>
    <t>Plugue Macho (2P+T) 20A/250V, padrão brasileiro (NBR 14.136)</t>
  </si>
  <si>
    <t>Fita tipo espiral para organização de cabos preta, em polietileno, até 1"</t>
  </si>
  <si>
    <t>3.14</t>
  </si>
  <si>
    <t>3.16</t>
  </si>
  <si>
    <t>3.17</t>
  </si>
  <si>
    <t>Patch Cord U/UTP Cat.5E - 2,5m - Cor Azul com Cover</t>
  </si>
  <si>
    <t>Cabo HDMI versão 1.4 ou superior - 10 metros. Para as TVs das salas de reuniões.</t>
  </si>
  <si>
    <t>4.</t>
  </si>
  <si>
    <t>4.1</t>
  </si>
  <si>
    <t>4.2</t>
  </si>
  <si>
    <t>4.3</t>
  </si>
  <si>
    <t>Cabo para alarme CCI de 10 vias na cor branca em PVC, condutores de bitola 0,5mm2 em cobre eletrolítico estanhados, isolação PVC cores sólidas.</t>
  </si>
  <si>
    <t>4.4</t>
  </si>
  <si>
    <t>Canaleta em alumínio (53x15)mm - Cores Branca ou Cinza - ref. Dutotec X</t>
  </si>
  <si>
    <t>4.5</t>
  </si>
  <si>
    <t>4.6</t>
  </si>
  <si>
    <t>Tampa cega sistema X. Ref Dutotec ou equivalente</t>
  </si>
  <si>
    <t>5.</t>
  </si>
  <si>
    <t>CFTV</t>
  </si>
  <si>
    <t>Bandeja com 4 apoios para rack 19"x 470mm profundidade.</t>
  </si>
  <si>
    <t>Cabo UTP, 4 pares 24AWG LSZH para CFTV (Não Halogenado) - Categoria 6.</t>
  </si>
  <si>
    <t>5.5</t>
  </si>
  <si>
    <t>5.6</t>
  </si>
  <si>
    <t>5.7</t>
  </si>
  <si>
    <t>5.8</t>
  </si>
  <si>
    <t>5.9</t>
  </si>
  <si>
    <t>Patch Cord U/UTP Cat.5E - 1,5m - Cor Azul com Cover</t>
  </si>
  <si>
    <t>6.</t>
  </si>
  <si>
    <t>6.1</t>
  </si>
  <si>
    <t>Certificação de cabos de rede de pontos de lógica e fonia Cat. 5e.</t>
  </si>
  <si>
    <t>6.2</t>
  </si>
  <si>
    <t>Identificação dos pontos elétricos e lógicos</t>
  </si>
  <si>
    <t>6.3</t>
  </si>
  <si>
    <t>Remanejamento das luminárias e seus respectivos circuitos para atenderem à iluminação das salas de reuniões e do hall de entrada.</t>
  </si>
  <si>
    <t>6.4</t>
  </si>
  <si>
    <t>Desmontagem de infraestrutura de canaletas dutotec 73x25mm brancas e desinstalação elétrica e lógica dos módulos de caixa e também deverá soltar os parafusos dos mesmos.</t>
  </si>
  <si>
    <t>Desinstalação da dispensadora de senhas e Monitor de senhas.</t>
  </si>
  <si>
    <t>Desmontagem e remontagem de infraestrutura de canaletas dutotec 73x25mm brancas,  elétrica e lógica do ponto do Facilitador.</t>
  </si>
  <si>
    <t xml:space="preserve">Desmontagem de infraestrutura de canaletas dutotec 73x25mm brancas e desinstalação elétrica e lógica do Móvel Divisor de Sigilo, Suporte e TV Corporativa de 42". </t>
  </si>
  <si>
    <t>Organização dos racks</t>
  </si>
  <si>
    <t>Revisão e reaperto geral de parafusos de disjuntores, barramentos secundários, barramentos principais, barramento de neutro e barramento de terra.</t>
  </si>
  <si>
    <t>Readequação dos circuitos de iluminação. Remanejamento de luminárias e circuitos.</t>
  </si>
  <si>
    <r>
      <t xml:space="preserve">3. PRAZO DE EXECUÇÃO/ENTREGA: </t>
    </r>
    <r>
      <rPr>
        <sz val="10"/>
        <rFont val="Calibri"/>
        <family val="2"/>
        <scheme val="minor"/>
      </rPr>
      <t>45 dias corridos</t>
    </r>
  </si>
  <si>
    <t>Transporte de materiais, equipamentos, programação visual e mobiliário</t>
  </si>
  <si>
    <t>Remanejamento de porta de alumínio, uma folha e com ferragem</t>
  </si>
  <si>
    <t xml:space="preserve">Levantamento Técnico e Laudo Técnico de Integridade Estrutural </t>
  </si>
  <si>
    <t>Projeto Executivo de Reforço Estrutural para área de Intervenção, contendo plantas de projeto, memória de cálculo, memoriais descritivos, ART, RRT, planilha orçamentária completa, cronograma físico-financeiro de obras e aprovação de projetos junto a administração do órgão local</t>
  </si>
  <si>
    <t>ESTRUTURA</t>
  </si>
  <si>
    <t>Desmontagem e remontagem das máscaras auto atendimento incluindo instalações elétricas - conforme leiaute fornecido.</t>
  </si>
  <si>
    <t>Tapume em chapa de madeira compensada resinada, e=6mm, com pintura protetora branco fosco, prevendo reutilização</t>
  </si>
  <si>
    <t>Instalações provisórias de elétrica/lógica/telefone/alarme e cftv. Esses serviços devem contemplar todas as etapas da obra</t>
  </si>
  <si>
    <t>Pintura látex PVA, 02 demãos, sem emassamento, sobre parede de gesso</t>
  </si>
  <si>
    <t>Adesivo padrão para acessibilidade - SAI</t>
  </si>
  <si>
    <t>Adesivo padrão para acessibilidade - cão guia</t>
  </si>
  <si>
    <t>Porta cartaz padrão para informativos - reinstalação</t>
  </si>
  <si>
    <t>Porta cartaz padrão para tarifas - reinstalação</t>
  </si>
  <si>
    <t>3.22</t>
  </si>
  <si>
    <t>3.23</t>
  </si>
  <si>
    <t>7.1</t>
  </si>
  <si>
    <t>7.2</t>
  </si>
  <si>
    <t>8.2</t>
  </si>
  <si>
    <t>8.3</t>
  </si>
  <si>
    <t>8.4</t>
  </si>
  <si>
    <t>9.1</t>
  </si>
  <si>
    <t>10.1</t>
  </si>
  <si>
    <t>10.3</t>
  </si>
  <si>
    <t>10.4</t>
  </si>
  <si>
    <t>11.1</t>
  </si>
  <si>
    <t>12.1</t>
  </si>
  <si>
    <t>13.1</t>
  </si>
  <si>
    <t>13.3</t>
  </si>
  <si>
    <t>13.4</t>
  </si>
  <si>
    <t>13.7</t>
  </si>
  <si>
    <t>14.2</t>
  </si>
  <si>
    <t>14.4</t>
  </si>
  <si>
    <t>14.5</t>
  </si>
  <si>
    <t>14.6</t>
  </si>
  <si>
    <t>15.1</t>
  </si>
  <si>
    <t>15.2</t>
  </si>
  <si>
    <t>15.3</t>
  </si>
  <si>
    <t>15.4</t>
  </si>
  <si>
    <t>Execução de reforço estrutural em concreto armado - para carga de 05 equipamentos de 1200kg cada - conforme projeto - ver item 14.5</t>
  </si>
  <si>
    <t>CRONOGRAMA FÍSICO FINANCEIRO</t>
  </si>
  <si>
    <t>TOTAL DO GRUPO</t>
  </si>
  <si>
    <t>%</t>
  </si>
  <si>
    <t>R$</t>
  </si>
  <si>
    <t>VALOR PARCIAL</t>
  </si>
  <si>
    <t>PERCENTUAL ACUMULADO (%)</t>
  </si>
  <si>
    <t>TOTAL GERAL COM BDI</t>
  </si>
  <si>
    <t xml:space="preserve">CRONOGRAMA FÍSICO </t>
  </si>
  <si>
    <t>1ª Quinzena</t>
  </si>
  <si>
    <t>2ª Quinzena</t>
  </si>
  <si>
    <t>3ª Quinzena</t>
  </si>
  <si>
    <r>
      <t xml:space="preserve">1. OBJETO: </t>
    </r>
    <r>
      <rPr>
        <sz val="10"/>
        <rFont val="Calibri"/>
        <family val="2"/>
        <scheme val="minor"/>
      </rPr>
      <t>OBRAS CIVIS, INSTALAÇÕES ELÉTRICAS, LÓGICA E MECÂNICAS NA AGÊNCIA PORTAL DAS MISSÕES</t>
    </r>
  </si>
  <si>
    <r>
      <t xml:space="preserve">2. ENDEREÇO DE EXECUÇÃO/ENTREGA: </t>
    </r>
    <r>
      <rPr>
        <sz val="10"/>
        <rFont val="Calibri"/>
        <family val="2"/>
        <scheme val="minor"/>
      </rPr>
      <t>Av. Coronel Dico, 525 - Ijuí/RS</t>
    </r>
  </si>
  <si>
    <t>Lavatório</t>
  </si>
  <si>
    <t>Demolição de piso externo/calçada - com reaproveitamento</t>
  </si>
  <si>
    <t>Bloco de concreto para pavimentação intertravada, tipo paver, e=8cm, sobre coxim de areia</t>
  </si>
  <si>
    <t>Bloco de concreto para pavimentação intertravada, tipo paver, e=8cm, sobre coxim de areia - reaproveitamento de piso existente</t>
  </si>
  <si>
    <t>Remoção de bandeira luminosa para fachada, incluindo embalagem para transporte</t>
  </si>
  <si>
    <t>Demolição de concreto simples com ferramentas manuais</t>
  </si>
  <si>
    <t>Demolição de alvenaria, sem reaproveitamento</t>
  </si>
  <si>
    <t xml:space="preserve">Reboco para parede interna ou externa, com argamassa de cimento, cal e areia peneirada, traço 1:1:6, e=5mm </t>
  </si>
  <si>
    <t xml:space="preserve">Esquadria de alumínio anodizado branco para autoatendimento, série 30, com grade interna - instalação com reaproveitamento </t>
  </si>
  <si>
    <t>Porta de alumínio anodizado cor branca, uma folha de abrir, 90x210cm - com ferragem</t>
  </si>
  <si>
    <t>Logo padrão Banrisul tipo bandeira B1</t>
  </si>
  <si>
    <t>Barra de apoio em aço inox, 70 cm</t>
  </si>
  <si>
    <t>Barra de apoio em aço inox, 40 cm</t>
  </si>
  <si>
    <t>INSTALAÇÕES PLUVIAIS E DE ESGOTO</t>
  </si>
  <si>
    <t>Adequação de instalações de esgoto/pluvial - relocalização de ponto de esgoto - pia sanit. PNE</t>
  </si>
  <si>
    <t>3.19</t>
  </si>
  <si>
    <t>3.20</t>
  </si>
  <si>
    <t>3.21</t>
  </si>
  <si>
    <t>8.1</t>
  </si>
  <si>
    <t>13.2</t>
  </si>
  <si>
    <t>13.5</t>
  </si>
  <si>
    <t>13.6</t>
  </si>
  <si>
    <t>14.1</t>
  </si>
  <si>
    <t>14.7</t>
  </si>
  <si>
    <t>16.1</t>
  </si>
  <si>
    <t>16.2</t>
  </si>
  <si>
    <t>16.3</t>
  </si>
  <si>
    <t>Piso cerâmico 60x60cm, acetinado, antiderrapante, PEI 5, junta 3mm</t>
  </si>
  <si>
    <t>Dutos retorno</t>
  </si>
  <si>
    <t xml:space="preserve">Reinstalação de grelhas em paredes de gesso </t>
  </si>
  <si>
    <t>Duto em chapa de aço galvanizado #24 com isolamento térmico com manta de lã-de-vidro, e=50mm</t>
  </si>
  <si>
    <t>kg</t>
  </si>
  <si>
    <t>Grelha Rotacore em alumínio (400x400)mm - Ref. Modelo RTS e RTD da TropicalRio</t>
  </si>
  <si>
    <t>8.5</t>
  </si>
  <si>
    <t>8.6</t>
  </si>
  <si>
    <t>INFRAESTRUTURA ELÉTRICA</t>
  </si>
  <si>
    <t>Cabo telefônico CTP - APL - 50x20 pares</t>
  </si>
  <si>
    <t>Eletroduto de aço carbono com costura, galvanizado a fogo, tipo semipesado, com conexões (2 luvas, 1 curva longa, 1 abraçadeira tipo "D" com Chaveta), ø 2"</t>
  </si>
  <si>
    <t>Caixa tipo condulete com tampa cega com diâmetro de 50mm - 2". Ref. Tigre, Tramontina ou equivalente.</t>
  </si>
  <si>
    <t>1.10</t>
  </si>
  <si>
    <t>1.11</t>
  </si>
  <si>
    <t>INFRAESTRUTURA ESPAÇO AGRO</t>
  </si>
  <si>
    <t>Duto Slim - Curva Vertical Interna 90° em Alumínio com tampa Lisa - Cores Branca ou Cinza - ref. Dutotec Slim .</t>
  </si>
  <si>
    <t>INFRAESTRUTURA PARA TROCA DE RACKS</t>
  </si>
  <si>
    <t>Canaleta em alumínio (73x45)mm - Cores Branca ou Cinza - ref. Dutotec Duplo Tipo D Linha Standard</t>
  </si>
  <si>
    <t>Curva Vertical 90° em Alumínio com tampa Plana Lisa para Canaleta em alumínio (73x45)mm - Cores Branca ou Cinza - ref. Dutotec Linha Standard .</t>
  </si>
  <si>
    <t>4.7</t>
  </si>
  <si>
    <t>Caixa de Derivação em Alumínio Tipo X 1x1 (125x125)mm para Canaleta em alumínio (73x45)mm - Cores Branca ou Cinza - ref. Dutotec Linha Standard .</t>
  </si>
  <si>
    <t>4.8</t>
  </si>
  <si>
    <t>Adaptador de eletrodutos 2x1" para Canaleta em alumínio (73x45)mm - Cores Branca ou Cinza - ref. Dutotec</t>
  </si>
  <si>
    <t>4.9</t>
  </si>
  <si>
    <t>Canaleta em alumínio (73x25)mm - Cores Branca ou Cinza - ref. Dutotec Duplo Tipo D Linha Standard</t>
  </si>
  <si>
    <t>4.10</t>
  </si>
  <si>
    <t>4.11</t>
  </si>
  <si>
    <t>Curva Vertical 90° em Alumínio com tampa Plana Lisa para Canaleta em alumínio (73x25)mm - Cores Branca ou Cinza - ref. Dutotec Linha Standard .</t>
  </si>
  <si>
    <t>4.12</t>
  </si>
  <si>
    <t>4.13</t>
  </si>
  <si>
    <t>4.14</t>
  </si>
  <si>
    <t>4.15</t>
  </si>
  <si>
    <t>4.16</t>
  </si>
  <si>
    <t>Régua com 8 tomadas dispostas em ângulo de 45º, de 1Us de largura x 19”, para fixação interna ao rack, com porcas tipo Gaiola</t>
  </si>
  <si>
    <t>4.17</t>
  </si>
  <si>
    <t>Rack padrão 19" tipo gabinete fechado de parede com porta de vidro temperado transparente, cor cinza RAL 7032, com 64 conjuntos parafuso/porca gaiola, com chave, próprio para cabeamento estruturado de 20 Us, medindo 109x58x67cm (ALP), tipo Gabinete Cabling Elite Black Box fixado na parede, profundidade mínima interna de 60cm (Rack Operadoras)</t>
  </si>
  <si>
    <t>4.18</t>
  </si>
  <si>
    <t>4.19</t>
  </si>
  <si>
    <t>Cabo coaxiais preto 75 Ohms na cor preta com 8 metros, RF 75 0,4/25, 2 metros, com conector tipo BNC reto com solda e conector tipo BNC angular com rosca e solda (mini) para comunicação do link E1 entre Rack das Operadoras com o Rack dos Ativos para ligação a Central telefônica.</t>
  </si>
  <si>
    <t>4.20</t>
  </si>
  <si>
    <t>Patch Cord U/UTP Cat.5E - (5,1 à 10)m - Cor Azul com Cover</t>
  </si>
  <si>
    <t>4.21</t>
  </si>
  <si>
    <t>Abraçadeiras de Velcro 16mm Hellerman ou similar para amarração cabos e patch-cords (20 unidades)</t>
  </si>
  <si>
    <t>4.22</t>
  </si>
  <si>
    <t>Desmontagem e remontagem dos pontos logicos e telefônicos existente no Rack e identificação dos mesmos.</t>
  </si>
  <si>
    <t>4.23</t>
  </si>
  <si>
    <t>Identificar no Rack dos ativos do banco os patck panels e pontos lógicos e telefônicos "PLxx" e "PTxx"</t>
  </si>
  <si>
    <t>4.24</t>
  </si>
  <si>
    <t>Bastidor para Bloco de telefonia, tipo 2/10</t>
  </si>
  <si>
    <t xml:space="preserve">Alarme </t>
  </si>
  <si>
    <t>Quadro CS de sobrepor montado em caixa de comando com dimensões minimas de 400x300x200mm com porta frontal em aço cego CD RDY/MDR</t>
  </si>
  <si>
    <t>Patch Cord Cat 5e. Azul de 2,5 metros, com conectores RJ 45 Cat 5e nas duas extremidades para interligação do Rack dos Ativos à caixa CD RDY/MDR</t>
  </si>
  <si>
    <t>Conector BNC de Compressão RG59</t>
  </si>
  <si>
    <t>Cabo coaxial Bipolar RG-59/75 Ohms/cobertura de malha mínima de 85%.</t>
  </si>
  <si>
    <t>7.</t>
  </si>
  <si>
    <t>Infraestrutura para automação do CD Timer e ponto lógico para Nobreak</t>
  </si>
  <si>
    <t>7.3</t>
  </si>
  <si>
    <t>7.4</t>
  </si>
  <si>
    <t>7.5</t>
  </si>
  <si>
    <t>Montagem e desmontagem do Quadro CD TIMER, para adequação ao novo modelo.</t>
  </si>
  <si>
    <t>7.6</t>
  </si>
  <si>
    <t>Conector borne de passagem SAK e trilho DIN 35mm, para cabos de #2,5mm2 até #10mm2</t>
  </si>
  <si>
    <t>7.7</t>
  </si>
  <si>
    <t>Trilho tipo perfilado DIN em aço bicromatizado para montagem de bornes passante em quadro elétrico</t>
  </si>
  <si>
    <t>7.8</t>
  </si>
  <si>
    <t>7.9</t>
  </si>
  <si>
    <t>7.10</t>
  </si>
  <si>
    <t>8.</t>
  </si>
  <si>
    <t>Serviços</t>
  </si>
  <si>
    <t>8.7</t>
  </si>
  <si>
    <t>8.8</t>
  </si>
  <si>
    <t>8.9</t>
  </si>
  <si>
    <t>Retirada e descarte do DG telefônico.</t>
  </si>
  <si>
    <t>8.10</t>
  </si>
  <si>
    <t>8.11</t>
  </si>
  <si>
    <t>8.12</t>
  </si>
  <si>
    <t>Suporte porta equipamentos BRANCO ref. DT64440.00 DUTOTEC ou similar, para canaleta de aluminio para UMA tomada tipo bloco RJ 45, mais dois blocos cegos Ref. DT 99430.00 ou similar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</si>
</sst>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R$&quot;\ * #,##0.00_-;\-&quot;R$&quot;\ * #,##0.00_-;_-&quot;R$&quot;\ * &quot;-&quot;??_-;_-@_-"/>
    <numFmt numFmtId="43" formatCode="_-* #,##0.00_-;\-* #,##0.00_-;_-* &quot;-&quot;??_-;_-@_-"/>
    <numFmt numFmtId="164" formatCode="#,##0.00;[Red]#,##0.00"/>
    <numFmt numFmtId="165" formatCode="* #,##0.00\ ;\-* #,##0.00\ ;* \-#\ ;@\ "/>
    <numFmt numFmtId="166" formatCode="&quot;R$&quot;#,##0.00_);[Red]\(&quot;R$&quot;#,##0.00\)"/>
    <numFmt numFmtId="167" formatCode="mmmm\,\ yyyy;@"/>
    <numFmt numFmtId="168" formatCode="0.0"/>
  </numFmts>
  <fonts count="31" x14ac:knownFonts="1">
    <font>
      <sz val="10"/>
      <name val="MS Sans Serif"/>
    </font>
    <font>
      <sz val="11"/>
      <color theme="1"/>
      <name val="Calibri"/>
      <family val="2"/>
      <scheme val="minor"/>
    </font>
    <font>
      <sz val="10"/>
      <name val="MS Sans Serif"/>
      <family val="2"/>
    </font>
    <font>
      <sz val="10"/>
      <name val="MS Sans Serif"/>
      <family val="2"/>
    </font>
    <font>
      <sz val="10"/>
      <name val="Arial"/>
      <family val="2"/>
    </font>
    <font>
      <sz val="11"/>
      <color theme="1"/>
      <name val="Calibri"/>
      <family val="2"/>
      <scheme val="minor"/>
    </font>
    <font>
      <b/>
      <sz val="10"/>
      <name val="Calibri"/>
      <family val="2"/>
      <scheme val="minor"/>
    </font>
    <font>
      <sz val="11"/>
      <name val="Calibri"/>
      <family val="2"/>
      <scheme val="minor"/>
    </font>
    <font>
      <sz val="10"/>
      <name val="Calibri"/>
      <family val="2"/>
      <scheme val="minor"/>
    </font>
    <font>
      <b/>
      <sz val="11"/>
      <name val="Calibri"/>
      <family val="2"/>
      <scheme val="minor"/>
    </font>
    <font>
      <b/>
      <sz val="14"/>
      <name val="Calibri"/>
      <family val="2"/>
      <scheme val="minor"/>
    </font>
    <font>
      <b/>
      <sz val="8"/>
      <name val="Calibri"/>
      <family val="2"/>
      <scheme val="minor"/>
    </font>
    <font>
      <sz val="9"/>
      <name val="Calibri"/>
      <family val="2"/>
      <scheme val="minor"/>
    </font>
    <font>
      <b/>
      <sz val="9"/>
      <name val="Calibri"/>
      <family val="2"/>
      <scheme val="minor"/>
    </font>
    <font>
      <sz val="10"/>
      <name val="MS Sans Serif"/>
      <family val="2"/>
    </font>
    <font>
      <sz val="10"/>
      <color theme="1"/>
      <name val="Calibri"/>
      <family val="2"/>
      <scheme val="minor"/>
    </font>
    <font>
      <sz val="9"/>
      <color theme="1"/>
      <name val="Calibri"/>
      <family val="2"/>
      <scheme val="minor"/>
    </font>
    <font>
      <sz val="11"/>
      <color rgb="FF000000"/>
      <name val="Calibri"/>
      <family val="2"/>
      <charset val="1"/>
    </font>
    <font>
      <sz val="10"/>
      <color rgb="FF000000"/>
      <name val="Calibri"/>
      <family val="2"/>
      <charset val="1"/>
    </font>
    <font>
      <b/>
      <sz val="11"/>
      <color theme="0"/>
      <name val="Calibri"/>
      <family val="2"/>
      <charset val="1"/>
    </font>
    <font>
      <b/>
      <sz val="11"/>
      <color rgb="FF000000"/>
      <name val="Calibri"/>
      <family val="2"/>
      <charset val="1"/>
    </font>
    <font>
      <b/>
      <sz val="10"/>
      <color rgb="FF000000"/>
      <name val="Calibri"/>
      <family val="2"/>
      <charset val="1"/>
    </font>
    <font>
      <u/>
      <sz val="10"/>
      <name val="Calibri"/>
      <family val="2"/>
      <scheme val="minor"/>
    </font>
    <font>
      <b/>
      <sz val="10"/>
      <color theme="1"/>
      <name val="Calibri"/>
      <family val="2"/>
      <scheme val="minor"/>
    </font>
    <font>
      <b/>
      <sz val="16"/>
      <name val="Calibri"/>
      <family val="2"/>
      <scheme val="minor"/>
    </font>
    <font>
      <b/>
      <i/>
      <sz val="10"/>
      <name val="Calibri"/>
      <family val="2"/>
      <scheme val="minor"/>
    </font>
    <font>
      <vertAlign val="superscript"/>
      <sz val="8"/>
      <color theme="1"/>
      <name val="Arial"/>
      <family val="2"/>
    </font>
    <font>
      <sz val="8"/>
      <name val="MS Sans Serif"/>
    </font>
    <font>
      <b/>
      <sz val="9"/>
      <color indexed="8"/>
      <name val="Calibri"/>
      <family val="2"/>
      <scheme val="minor"/>
    </font>
    <font>
      <b/>
      <sz val="8"/>
      <color indexed="8"/>
      <name val="Calibri"/>
      <family val="2"/>
      <scheme val="minor"/>
    </font>
    <font>
      <sz val="11"/>
      <name val="Calibri"/>
      <family val="2"/>
    </font>
  </fonts>
  <fills count="7">
    <fill>
      <patternFill patternType="none"/>
    </fill>
    <fill>
      <patternFill patternType="gray125"/>
    </fill>
    <fill>
      <patternFill patternType="solid">
        <fgColor theme="0"/>
        <bgColor indexed="64"/>
      </patternFill>
    </fill>
    <fill>
      <patternFill patternType="solid">
        <fgColor theme="8" tint="-0.499984740745262"/>
        <bgColor rgb="FF99CCFF"/>
      </patternFill>
    </fill>
    <fill>
      <patternFill patternType="solid">
        <fgColor theme="0" tint="-0.14999847407452621"/>
        <bgColor indexed="64"/>
      </patternFill>
    </fill>
    <fill>
      <patternFill patternType="solid">
        <fgColor theme="0" tint="-0.249977111117893"/>
        <bgColor indexed="64"/>
      </patternFill>
    </fill>
    <fill>
      <patternFill patternType="solid">
        <fgColor theme="1"/>
        <bgColor indexed="64"/>
      </patternFill>
    </fill>
  </fills>
  <borders count="46">
    <border>
      <left/>
      <right/>
      <top/>
      <bottom/>
      <diagonal/>
    </border>
    <border>
      <left/>
      <right/>
      <top/>
      <bottom style="thin">
        <color indexed="64"/>
      </bottom>
      <diagonal/>
    </border>
    <border>
      <left/>
      <right/>
      <top style="thin">
        <color theme="8" tint="-0.24994659260841701"/>
      </top>
      <bottom style="thin">
        <color theme="8" tint="-0.24994659260841701"/>
      </bottom>
      <diagonal/>
    </border>
    <border>
      <left/>
      <right/>
      <top style="thin">
        <color theme="8" tint="-0.24994659260841701"/>
      </top>
      <bottom/>
      <diagonal/>
    </border>
    <border>
      <left/>
      <right/>
      <top/>
      <bottom style="thin">
        <color theme="8" tint="-0.24994659260841701"/>
      </bottom>
      <diagonal/>
    </border>
    <border>
      <left/>
      <right/>
      <top style="medium">
        <color theme="3"/>
      </top>
      <bottom style="medium">
        <color theme="3"/>
      </bottom>
      <diagonal/>
    </border>
    <border>
      <left/>
      <right/>
      <top style="thin">
        <color theme="3"/>
      </top>
      <bottom style="medium">
        <color theme="3"/>
      </bottom>
      <diagonal/>
    </border>
    <border>
      <left/>
      <right/>
      <top style="medium">
        <color theme="3"/>
      </top>
      <bottom/>
      <diagonal/>
    </border>
    <border>
      <left/>
      <right/>
      <top style="thin">
        <color theme="3"/>
      </top>
      <bottom style="thin">
        <color theme="3"/>
      </bottom>
      <diagonal/>
    </border>
    <border>
      <left/>
      <right/>
      <top style="thin">
        <color theme="3"/>
      </top>
      <bottom/>
      <diagonal/>
    </border>
    <border>
      <left/>
      <right/>
      <top/>
      <bottom style="medium">
        <color theme="3"/>
      </bottom>
      <diagonal/>
    </border>
    <border>
      <left/>
      <right/>
      <top/>
      <bottom style="thin">
        <color theme="3"/>
      </bottom>
      <diagonal/>
    </border>
    <border>
      <left/>
      <right/>
      <top style="medium">
        <color theme="3"/>
      </top>
      <bottom style="thin">
        <color theme="3"/>
      </bottom>
      <diagonal/>
    </border>
    <border>
      <left/>
      <right/>
      <top style="hair">
        <color theme="3"/>
      </top>
      <bottom style="hair">
        <color theme="3"/>
      </bottom>
      <diagonal/>
    </border>
    <border>
      <left/>
      <right/>
      <top style="medium">
        <color theme="3"/>
      </top>
      <bottom style="hair">
        <color theme="3"/>
      </bottom>
      <diagonal/>
    </border>
    <border>
      <left/>
      <right/>
      <top/>
      <bottom style="hair">
        <color theme="3"/>
      </bottom>
      <diagonal/>
    </border>
    <border>
      <left/>
      <right/>
      <top style="hair">
        <color theme="3"/>
      </top>
      <bottom style="thin">
        <color theme="3"/>
      </bottom>
      <diagonal/>
    </border>
    <border>
      <left/>
      <right/>
      <top style="hair">
        <color theme="3"/>
      </top>
      <bottom style="medium">
        <color theme="3"/>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9">
    <xf numFmtId="0" fontId="0" fillId="0" borderId="0"/>
    <xf numFmtId="44" fontId="5" fillId="0" borderId="0" applyFont="0" applyFill="0" applyBorder="0" applyAlignment="0" applyProtection="0"/>
    <xf numFmtId="44" fontId="2" fillId="0" borderId="0" applyFont="0" applyFill="0" applyBorder="0" applyAlignment="0" applyProtection="0"/>
    <xf numFmtId="0" fontId="3" fillId="0" borderId="0">
      <alignment vertical="center"/>
    </xf>
    <xf numFmtId="0" fontId="4" fillId="0" borderId="0"/>
    <xf numFmtId="0" fontId="5" fillId="0" borderId="0"/>
    <xf numFmtId="0" fontId="2" fillId="0" borderId="0"/>
    <xf numFmtId="40" fontId="2"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14" fillId="0" borderId="0" applyFont="0" applyFill="0" applyBorder="0" applyAlignment="0" applyProtection="0"/>
    <xf numFmtId="0" fontId="17" fillId="0" borderId="0"/>
    <xf numFmtId="9" fontId="17" fillId="0" borderId="0" applyBorder="0" applyProtection="0"/>
    <xf numFmtId="165" fontId="17" fillId="0" borderId="0" applyBorder="0" applyProtection="0"/>
    <xf numFmtId="43" fontId="14" fillId="0" borderId="0" applyFont="0" applyFill="0" applyBorder="0" applyAlignment="0" applyProtection="0"/>
    <xf numFmtId="0" fontId="1" fillId="0" borderId="0"/>
    <xf numFmtId="40" fontId="2" fillId="0" borderId="0" applyFont="0" applyFill="0" applyBorder="0" applyAlignment="0" applyProtection="0"/>
    <xf numFmtId="166" fontId="2" fillId="0" borderId="0" applyFont="0" applyFill="0" applyBorder="0" applyAlignment="0" applyProtection="0"/>
    <xf numFmtId="9" fontId="2" fillId="0" borderId="0" applyFont="0" applyFill="0" applyBorder="0" applyAlignment="0" applyProtection="0"/>
  </cellStyleXfs>
  <cellXfs count="240">
    <xf numFmtId="0" fontId="0" fillId="0" borderId="0" xfId="0"/>
    <xf numFmtId="0" fontId="15" fillId="0" borderId="0" xfId="0" applyFont="1" applyProtection="1">
      <protection hidden="1"/>
    </xf>
    <xf numFmtId="0" fontId="16" fillId="0" borderId="0" xfId="0" applyFont="1" applyProtection="1">
      <protection hidden="1"/>
    </xf>
    <xf numFmtId="0" fontId="15" fillId="0" borderId="0" xfId="0" applyFont="1" applyFill="1" applyProtection="1">
      <protection hidden="1"/>
    </xf>
    <xf numFmtId="0" fontId="15" fillId="0" borderId="0" xfId="0" applyFont="1" applyFill="1" applyBorder="1" applyAlignment="1" applyProtection="1">
      <protection hidden="1"/>
    </xf>
    <xf numFmtId="0" fontId="15" fillId="0" borderId="0" xfId="0" applyFont="1" applyFill="1" applyBorder="1" applyProtection="1">
      <protection hidden="1"/>
    </xf>
    <xf numFmtId="0" fontId="7" fillId="0" borderId="0" xfId="0" applyFont="1" applyAlignment="1" applyProtection="1">
      <alignment vertical="center" wrapText="1"/>
      <protection hidden="1"/>
    </xf>
    <xf numFmtId="0" fontId="9" fillId="0" borderId="0" xfId="0" applyFont="1" applyFill="1" applyBorder="1" applyAlignment="1" applyProtection="1">
      <alignment vertical="center" wrapText="1"/>
      <protection hidden="1"/>
    </xf>
    <xf numFmtId="0" fontId="7" fillId="0" borderId="0" xfId="0" applyFont="1" applyFill="1" applyBorder="1" applyAlignment="1" applyProtection="1">
      <alignment vertical="center" wrapText="1"/>
      <protection hidden="1"/>
    </xf>
    <xf numFmtId="0" fontId="13" fillId="0" borderId="0" xfId="0" applyFont="1" applyFill="1" applyBorder="1" applyAlignment="1" applyProtection="1">
      <alignment vertical="center" wrapText="1"/>
      <protection hidden="1"/>
    </xf>
    <xf numFmtId="0" fontId="13" fillId="0" borderId="0" xfId="0" applyFont="1" applyFill="1" applyBorder="1" applyAlignment="1" applyProtection="1">
      <alignment horizontal="left" vertical="center" wrapText="1"/>
      <protection hidden="1"/>
    </xf>
    <xf numFmtId="0" fontId="12" fillId="0" borderId="0" xfId="0" applyFont="1" applyFill="1" applyBorder="1" applyAlignment="1" applyProtection="1">
      <alignment vertical="center" wrapText="1"/>
      <protection hidden="1"/>
    </xf>
    <xf numFmtId="0" fontId="9" fillId="0" borderId="0" xfId="0" applyFont="1" applyFill="1" applyBorder="1" applyAlignment="1" applyProtection="1">
      <alignment horizontal="left" vertical="center" wrapText="1"/>
      <protection hidden="1"/>
    </xf>
    <xf numFmtId="0" fontId="7" fillId="0" borderId="0" xfId="0" applyFont="1" applyFill="1" applyAlignment="1" applyProtection="1">
      <alignment vertical="center" wrapText="1"/>
      <protection hidden="1"/>
    </xf>
    <xf numFmtId="0" fontId="8" fillId="0" borderId="0" xfId="0" applyFont="1" applyFill="1" applyAlignment="1" applyProtection="1">
      <alignment horizontal="right" vertical="center" wrapText="1"/>
      <protection hidden="1"/>
    </xf>
    <xf numFmtId="0" fontId="8" fillId="0" borderId="0" xfId="0" applyFont="1" applyFill="1" applyAlignment="1" applyProtection="1">
      <alignment horizontal="left" vertical="center" wrapText="1"/>
      <protection hidden="1"/>
    </xf>
    <xf numFmtId="2" fontId="8" fillId="0" borderId="0" xfId="0" applyNumberFormat="1" applyFont="1" applyFill="1" applyAlignment="1" applyProtection="1">
      <alignment horizontal="center" vertical="center" wrapText="1"/>
      <protection hidden="1"/>
    </xf>
    <xf numFmtId="0" fontId="8" fillId="0" borderId="0" xfId="0" applyFont="1" applyFill="1" applyAlignment="1" applyProtection="1">
      <alignment horizontal="center" vertical="center" wrapText="1"/>
      <protection hidden="1"/>
    </xf>
    <xf numFmtId="4" fontId="8" fillId="0" borderId="0" xfId="0" applyNumberFormat="1" applyFont="1" applyFill="1" applyAlignment="1" applyProtection="1">
      <alignment horizontal="right" vertical="center" wrapText="1"/>
      <protection hidden="1"/>
    </xf>
    <xf numFmtId="0" fontId="6" fillId="0" borderId="0" xfId="0" applyFont="1" applyFill="1" applyBorder="1" applyAlignment="1" applyProtection="1">
      <alignment vertical="center"/>
      <protection hidden="1"/>
    </xf>
    <xf numFmtId="0" fontId="8" fillId="0" borderId="0" xfId="0" applyFont="1" applyProtection="1">
      <protection hidden="1"/>
    </xf>
    <xf numFmtId="0" fontId="6" fillId="0" borderId="0" xfId="0" applyFont="1" applyBorder="1" applyAlignment="1" applyProtection="1">
      <alignment vertical="center"/>
      <protection hidden="1"/>
    </xf>
    <xf numFmtId="0" fontId="6" fillId="2" borderId="0" xfId="0" applyFont="1" applyFill="1" applyBorder="1" applyAlignment="1" applyProtection="1">
      <alignment vertical="center"/>
      <protection hidden="1"/>
    </xf>
    <xf numFmtId="0" fontId="23" fillId="0" borderId="0" xfId="0" applyFont="1" applyProtection="1">
      <protection hidden="1"/>
    </xf>
    <xf numFmtId="0" fontId="6" fillId="0" borderId="0" xfId="0" applyFont="1" applyProtection="1">
      <protection hidden="1"/>
    </xf>
    <xf numFmtId="0" fontId="18" fillId="0" borderId="0" xfId="11" applyFont="1" applyBorder="1" applyAlignment="1">
      <alignment horizontal="justify" vertical="center" wrapText="1"/>
    </xf>
    <xf numFmtId="0" fontId="19" fillId="0" borderId="0" xfId="11" applyFont="1" applyFill="1" applyBorder="1" applyAlignment="1">
      <alignment horizontal="center" vertical="center" wrapText="1"/>
    </xf>
    <xf numFmtId="0" fontId="17" fillId="0" borderId="0" xfId="11" applyFont="1" applyFill="1" applyBorder="1" applyAlignment="1">
      <alignment vertical="center"/>
    </xf>
    <xf numFmtId="0" fontId="20" fillId="0" borderId="0" xfId="11" applyFont="1" applyFill="1" applyBorder="1" applyAlignment="1">
      <alignment vertical="center"/>
    </xf>
    <xf numFmtId="0" fontId="17" fillId="0" borderId="2" xfId="11" applyFont="1" applyBorder="1" applyAlignment="1">
      <alignment vertical="center"/>
    </xf>
    <xf numFmtId="0" fontId="20" fillId="0" borderId="2" xfId="11" applyFont="1" applyBorder="1" applyAlignment="1">
      <alignment vertical="center"/>
    </xf>
    <xf numFmtId="0" fontId="8" fillId="0" borderId="3" xfId="0" applyFont="1" applyBorder="1" applyProtection="1">
      <protection hidden="1"/>
    </xf>
    <xf numFmtId="0" fontId="8" fillId="0" borderId="0" xfId="0" applyFont="1" applyBorder="1" applyProtection="1">
      <protection hidden="1"/>
    </xf>
    <xf numFmtId="0" fontId="8" fillId="0" borderId="1" xfId="0" applyFont="1" applyBorder="1" applyProtection="1">
      <protection hidden="1"/>
    </xf>
    <xf numFmtId="0" fontId="17" fillId="0" borderId="1" xfId="11" applyFont="1" applyFill="1" applyBorder="1" applyAlignment="1">
      <alignment vertical="center"/>
    </xf>
    <xf numFmtId="0" fontId="18" fillId="0" borderId="0" xfId="11" applyFont="1" applyBorder="1" applyAlignment="1">
      <alignment horizontal="justify" vertical="center" wrapText="1"/>
    </xf>
    <xf numFmtId="0" fontId="6" fillId="0" borderId="0" xfId="0" applyFont="1" applyBorder="1" applyProtection="1">
      <protection hidden="1"/>
    </xf>
    <xf numFmtId="0" fontId="6" fillId="0" borderId="10" xfId="0" applyFont="1" applyBorder="1" applyProtection="1">
      <protection hidden="1"/>
    </xf>
    <xf numFmtId="0" fontId="6" fillId="0" borderId="10" xfId="0" applyFont="1" applyFill="1" applyBorder="1" applyAlignment="1" applyProtection="1">
      <alignment vertical="center"/>
      <protection hidden="1"/>
    </xf>
    <xf numFmtId="10" fontId="6" fillId="2" borderId="10" xfId="10" applyNumberFormat="1" applyFont="1" applyFill="1" applyBorder="1" applyAlignment="1" applyProtection="1">
      <alignment vertical="center"/>
      <protection hidden="1"/>
    </xf>
    <xf numFmtId="0" fontId="8" fillId="0" borderId="8" xfId="0" applyFont="1" applyBorder="1" applyAlignment="1" applyProtection="1">
      <alignment horizontal="center" vertical="center"/>
      <protection hidden="1"/>
    </xf>
    <xf numFmtId="0" fontId="8" fillId="0" borderId="8" xfId="0" applyFont="1" applyBorder="1" applyAlignment="1" applyProtection="1">
      <alignment vertical="center"/>
      <protection hidden="1"/>
    </xf>
    <xf numFmtId="10" fontId="8" fillId="0" borderId="8" xfId="10" applyNumberFormat="1" applyFont="1" applyBorder="1" applyAlignment="1" applyProtection="1">
      <alignment vertical="center"/>
      <protection locked="0"/>
    </xf>
    <xf numFmtId="0" fontId="8" fillId="0" borderId="0" xfId="0"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10" fontId="8" fillId="0" borderId="0" xfId="10" applyNumberFormat="1" applyFont="1" applyBorder="1" applyAlignment="1" applyProtection="1">
      <alignment vertical="center"/>
      <protection locked="0"/>
    </xf>
    <xf numFmtId="0" fontId="8" fillId="2" borderId="0" xfId="0" applyFont="1" applyFill="1" applyBorder="1" applyAlignment="1" applyProtection="1">
      <alignment horizontal="center" vertical="center"/>
      <protection hidden="1"/>
    </xf>
    <xf numFmtId="0" fontId="8" fillId="2" borderId="0" xfId="0" applyFont="1" applyFill="1" applyBorder="1" applyAlignment="1" applyProtection="1">
      <alignment vertical="center"/>
      <protection hidden="1"/>
    </xf>
    <xf numFmtId="10" fontId="8" fillId="2" borderId="0" xfId="10" applyNumberFormat="1" applyFont="1" applyFill="1" applyBorder="1" applyAlignment="1" applyProtection="1">
      <alignment vertical="center"/>
      <protection locked="0"/>
    </xf>
    <xf numFmtId="0" fontId="8" fillId="2" borderId="8" xfId="0" applyFont="1" applyFill="1" applyBorder="1" applyAlignment="1" applyProtection="1">
      <alignment horizontal="center" vertical="center"/>
      <protection hidden="1"/>
    </xf>
    <xf numFmtId="0" fontId="8" fillId="2" borderId="8" xfId="0" applyFont="1" applyFill="1" applyBorder="1" applyAlignment="1" applyProtection="1">
      <alignment vertical="center"/>
      <protection hidden="1"/>
    </xf>
    <xf numFmtId="10" fontId="8" fillId="2" borderId="8" xfId="10" applyNumberFormat="1" applyFont="1" applyFill="1" applyBorder="1" applyAlignment="1" applyProtection="1">
      <alignment vertical="center"/>
      <protection locked="0"/>
    </xf>
    <xf numFmtId="0" fontId="8" fillId="0" borderId="9" xfId="0" applyFont="1" applyBorder="1" applyAlignment="1" applyProtection="1">
      <alignment horizontal="center" vertical="center"/>
      <protection hidden="1"/>
    </xf>
    <xf numFmtId="0" fontId="8" fillId="0" borderId="9" xfId="0" applyFont="1" applyBorder="1" applyAlignment="1" applyProtection="1">
      <alignment vertical="center"/>
      <protection hidden="1"/>
    </xf>
    <xf numFmtId="10" fontId="8" fillId="0" borderId="9" xfId="10" applyNumberFormat="1" applyFont="1" applyBorder="1" applyAlignment="1" applyProtection="1">
      <alignment vertical="center"/>
      <protection locked="0"/>
    </xf>
    <xf numFmtId="0" fontId="8" fillId="0" borderId="11" xfId="0" applyFont="1" applyBorder="1" applyAlignment="1" applyProtection="1">
      <alignment horizontal="center" vertical="center"/>
      <protection hidden="1"/>
    </xf>
    <xf numFmtId="0" fontId="8" fillId="0" borderId="11" xfId="0" applyFont="1" applyBorder="1" applyAlignment="1" applyProtection="1">
      <alignment vertical="center"/>
      <protection hidden="1"/>
    </xf>
    <xf numFmtId="10" fontId="8" fillId="0" borderId="11" xfId="10" applyNumberFormat="1" applyFont="1" applyBorder="1" applyAlignment="1" applyProtection="1">
      <alignment vertical="center"/>
      <protection locked="0"/>
    </xf>
    <xf numFmtId="10" fontId="8" fillId="0" borderId="8" xfId="0" applyNumberFormat="1" applyFont="1" applyBorder="1" applyAlignment="1" applyProtection="1">
      <alignment vertical="center"/>
      <protection hidden="1"/>
    </xf>
    <xf numFmtId="0" fontId="8" fillId="2" borderId="11" xfId="0" applyFont="1" applyFill="1" applyBorder="1" applyAlignment="1" applyProtection="1">
      <alignment vertical="center"/>
      <protection hidden="1"/>
    </xf>
    <xf numFmtId="10" fontId="8" fillId="2" borderId="11" xfId="10" applyNumberFormat="1" applyFont="1" applyFill="1" applyBorder="1" applyAlignment="1" applyProtection="1">
      <alignment vertical="center"/>
      <protection locked="0"/>
    </xf>
    <xf numFmtId="0" fontId="13" fillId="0" borderId="12" xfId="0" applyFont="1" applyBorder="1" applyAlignment="1" applyProtection="1">
      <alignment horizontal="center" vertical="center"/>
      <protection hidden="1"/>
    </xf>
    <xf numFmtId="0" fontId="13" fillId="2" borderId="12" xfId="0" applyFont="1" applyFill="1" applyBorder="1" applyAlignment="1" applyProtection="1">
      <alignment vertical="center"/>
      <protection hidden="1"/>
    </xf>
    <xf numFmtId="10" fontId="8" fillId="2" borderId="0" xfId="10" applyNumberFormat="1" applyFont="1" applyFill="1" applyBorder="1" applyAlignment="1" applyProtection="1">
      <alignment vertical="center"/>
      <protection hidden="1"/>
    </xf>
    <xf numFmtId="10" fontId="8" fillId="0" borderId="0" xfId="10" applyNumberFormat="1" applyFont="1" applyBorder="1" applyAlignment="1" applyProtection="1">
      <alignment vertical="center"/>
      <protection hidden="1"/>
    </xf>
    <xf numFmtId="4" fontId="6" fillId="2" borderId="6" xfId="0" applyNumberFormat="1" applyFont="1" applyFill="1" applyBorder="1" applyAlignment="1" applyProtection="1">
      <alignment horizontal="right" vertical="center" wrapText="1"/>
      <protection hidden="1"/>
    </xf>
    <xf numFmtId="10" fontId="12" fillId="2" borderId="0" xfId="0" applyNumberFormat="1" applyFont="1" applyFill="1" applyBorder="1" applyAlignment="1" applyProtection="1">
      <alignment horizontal="right" vertical="center" wrapText="1"/>
      <protection hidden="1"/>
    </xf>
    <xf numFmtId="10" fontId="12" fillId="2" borderId="13" xfId="0" applyNumberFormat="1" applyFont="1" applyFill="1" applyBorder="1" applyAlignment="1" applyProtection="1">
      <alignment horizontal="right" vertical="center" wrapText="1"/>
      <protection hidden="1"/>
    </xf>
    <xf numFmtId="0" fontId="11" fillId="2" borderId="14" xfId="0" applyFont="1" applyFill="1" applyBorder="1" applyAlignment="1" applyProtection="1">
      <alignment horizontal="right" vertical="center" wrapText="1"/>
      <protection hidden="1"/>
    </xf>
    <xf numFmtId="0" fontId="8" fillId="2" borderId="14" xfId="0" applyFont="1" applyFill="1" applyBorder="1" applyAlignment="1" applyProtection="1">
      <alignment horizontal="center" vertical="center" wrapText="1"/>
      <protection locked="0"/>
    </xf>
    <xf numFmtId="0" fontId="11" fillId="2" borderId="17" xfId="0" applyFont="1" applyFill="1" applyBorder="1" applyAlignment="1" applyProtection="1">
      <alignment horizontal="right" vertical="center" wrapText="1"/>
      <protection hidden="1"/>
    </xf>
    <xf numFmtId="0" fontId="8" fillId="2" borderId="17" xfId="0" applyFont="1" applyFill="1" applyBorder="1" applyAlignment="1" applyProtection="1">
      <alignment horizontal="center" vertical="center" wrapText="1"/>
      <protection locked="0"/>
    </xf>
    <xf numFmtId="0" fontId="6" fillId="2" borderId="14" xfId="0" applyNumberFormat="1" applyFont="1" applyFill="1" applyBorder="1" applyAlignment="1" applyProtection="1">
      <alignment horizontal="left" vertical="center" wrapText="1"/>
      <protection hidden="1"/>
    </xf>
    <xf numFmtId="4" fontId="8" fillId="2" borderId="14" xfId="0" applyNumberFormat="1" applyFont="1" applyFill="1" applyBorder="1" applyAlignment="1" applyProtection="1">
      <alignment horizontal="right" vertical="center" wrapText="1"/>
      <protection hidden="1"/>
    </xf>
    <xf numFmtId="164" fontId="6" fillId="2" borderId="8" xfId="0" applyNumberFormat="1" applyFont="1" applyFill="1" applyBorder="1" applyAlignment="1" applyProtection="1">
      <alignment horizontal="right" vertical="center" wrapText="1"/>
      <protection hidden="1"/>
    </xf>
    <xf numFmtId="164" fontId="6" fillId="2" borderId="8" xfId="0" applyNumberFormat="1" applyFont="1" applyFill="1" applyBorder="1" applyAlignment="1" applyProtection="1">
      <alignment horizontal="left" vertical="center" wrapText="1"/>
      <protection hidden="1"/>
    </xf>
    <xf numFmtId="164" fontId="8" fillId="2" borderId="8" xfId="0" applyNumberFormat="1" applyFont="1" applyFill="1" applyBorder="1" applyAlignment="1" applyProtection="1">
      <alignment horizontal="center" vertical="center" wrapText="1"/>
      <protection hidden="1"/>
    </xf>
    <xf numFmtId="4" fontId="8" fillId="2" borderId="15" xfId="0" applyNumberFormat="1" applyFont="1" applyFill="1" applyBorder="1" applyAlignment="1" applyProtection="1">
      <alignment horizontal="center" vertical="center" wrapText="1"/>
      <protection hidden="1"/>
    </xf>
    <xf numFmtId="0" fontId="8" fillId="2" borderId="15" xfId="0" applyFont="1" applyFill="1" applyBorder="1" applyAlignment="1" applyProtection="1">
      <alignment horizontal="center" vertical="center" wrapText="1"/>
      <protection hidden="1"/>
    </xf>
    <xf numFmtId="4" fontId="8" fillId="2" borderId="15" xfId="0" applyNumberFormat="1" applyFont="1" applyFill="1" applyBorder="1" applyAlignment="1" applyProtection="1">
      <alignment horizontal="right" vertical="center" wrapText="1"/>
      <protection hidden="1"/>
    </xf>
    <xf numFmtId="0" fontId="6" fillId="2" borderId="10" xfId="0" applyFont="1" applyFill="1" applyBorder="1" applyAlignment="1" applyProtection="1">
      <alignment horizontal="right" vertical="center" wrapText="1"/>
      <protection hidden="1"/>
    </xf>
    <xf numFmtId="4" fontId="6" fillId="2" borderId="5" xfId="0" applyNumberFormat="1" applyFont="1" applyFill="1" applyBorder="1" applyAlignment="1" applyProtection="1">
      <alignment horizontal="right" vertical="center" wrapText="1"/>
      <protection hidden="1"/>
    </xf>
    <xf numFmtId="0" fontId="8" fillId="2" borderId="0" xfId="0" applyFont="1" applyFill="1" applyAlignment="1" applyProtection="1">
      <alignment horizontal="right" vertical="center" wrapText="1"/>
      <protection hidden="1"/>
    </xf>
    <xf numFmtId="0" fontId="8" fillId="2" borderId="0" xfId="0" applyFont="1" applyFill="1" applyAlignment="1" applyProtection="1">
      <alignment horizontal="left" vertical="center" wrapText="1"/>
      <protection hidden="1"/>
    </xf>
    <xf numFmtId="2" fontId="8" fillId="2" borderId="0" xfId="0" applyNumberFormat="1" applyFont="1" applyFill="1" applyAlignment="1" applyProtection="1">
      <alignment horizontal="center" vertical="center" wrapText="1"/>
      <protection hidden="1"/>
    </xf>
    <xf numFmtId="0" fontId="8" fillId="2" borderId="0" xfId="0" applyFont="1" applyFill="1" applyAlignment="1" applyProtection="1">
      <alignment horizontal="center" vertical="center" wrapText="1"/>
      <protection hidden="1"/>
    </xf>
    <xf numFmtId="4" fontId="8" fillId="2" borderId="0" xfId="0" applyNumberFormat="1" applyFont="1" applyFill="1" applyAlignment="1" applyProtection="1">
      <alignment horizontal="right" vertical="center" wrapText="1"/>
      <protection hidden="1"/>
    </xf>
    <xf numFmtId="0" fontId="7" fillId="2" borderId="0" xfId="0" applyFont="1" applyFill="1" applyAlignment="1" applyProtection="1">
      <alignment vertical="center" wrapText="1"/>
      <protection hidden="1"/>
    </xf>
    <xf numFmtId="0" fontId="11" fillId="2" borderId="17" xfId="0" applyFont="1" applyFill="1" applyBorder="1" applyAlignment="1" applyProtection="1">
      <alignment horizontal="center" vertical="center" wrapText="1"/>
      <protection hidden="1"/>
    </xf>
    <xf numFmtId="0" fontId="6" fillId="2" borderId="28" xfId="0" applyFont="1" applyFill="1" applyBorder="1" applyAlignment="1" applyProtection="1">
      <alignment horizontal="center" wrapText="1"/>
      <protection hidden="1"/>
    </xf>
    <xf numFmtId="164" fontId="8" fillId="2" borderId="28" xfId="17" applyNumberFormat="1" applyFont="1" applyFill="1" applyBorder="1" applyAlignment="1" applyProtection="1">
      <alignment horizontal="right" vertical="center" wrapText="1"/>
      <protection hidden="1"/>
    </xf>
    <xf numFmtId="1" fontId="8" fillId="2" borderId="28" xfId="17" applyNumberFormat="1" applyFont="1" applyFill="1" applyBorder="1" applyAlignment="1" applyProtection="1">
      <alignment horizontal="right"/>
      <protection hidden="1"/>
    </xf>
    <xf numFmtId="1" fontId="8" fillId="2" borderId="30" xfId="17" applyNumberFormat="1" applyFont="1" applyFill="1" applyBorder="1" applyAlignment="1" applyProtection="1">
      <alignment horizontal="right"/>
      <protection hidden="1"/>
    </xf>
    <xf numFmtId="166" fontId="8" fillId="2" borderId="28" xfId="17" applyFont="1" applyFill="1" applyBorder="1" applyAlignment="1" applyProtection="1">
      <alignment horizontal="right" vertical="center" wrapText="1"/>
      <protection hidden="1"/>
    </xf>
    <xf numFmtId="166" fontId="8" fillId="0" borderId="28" xfId="17" applyFont="1" applyBorder="1" applyAlignment="1" applyProtection="1">
      <alignment horizontal="right"/>
      <protection hidden="1"/>
    </xf>
    <xf numFmtId="166" fontId="8" fillId="0" borderId="30" xfId="17" applyFont="1" applyBorder="1" applyAlignment="1" applyProtection="1">
      <alignment horizontal="right"/>
      <protection hidden="1"/>
    </xf>
    <xf numFmtId="0" fontId="6" fillId="4" borderId="28" xfId="0" applyFont="1" applyFill="1" applyBorder="1" applyAlignment="1" applyProtection="1">
      <alignment horizontal="center" wrapText="1"/>
      <protection hidden="1"/>
    </xf>
    <xf numFmtId="166" fontId="6" fillId="4" borderId="28" xfId="17" applyFont="1" applyFill="1" applyBorder="1" applyAlignment="1" applyProtection="1">
      <alignment horizontal="right" vertical="center"/>
      <protection hidden="1"/>
    </xf>
    <xf numFmtId="166" fontId="6" fillId="4" borderId="30" xfId="17" applyFont="1" applyFill="1" applyBorder="1" applyAlignment="1" applyProtection="1">
      <alignment horizontal="right" vertical="center"/>
      <protection hidden="1"/>
    </xf>
    <xf numFmtId="2" fontId="23" fillId="0" borderId="34" xfId="18" applyNumberFormat="1" applyFont="1" applyFill="1" applyBorder="1" applyAlignment="1" applyProtection="1">
      <alignment horizontal="right"/>
      <protection hidden="1"/>
    </xf>
    <xf numFmtId="2" fontId="23" fillId="0" borderId="35" xfId="18" applyNumberFormat="1" applyFont="1" applyFill="1" applyBorder="1" applyAlignment="1" applyProtection="1">
      <alignment horizontal="right"/>
      <protection hidden="1"/>
    </xf>
    <xf numFmtId="0" fontId="23" fillId="0" borderId="36" xfId="0" applyFont="1" applyFill="1" applyBorder="1" applyAlignment="1" applyProtection="1">
      <alignment horizontal="left"/>
      <protection hidden="1"/>
    </xf>
    <xf numFmtId="0" fontId="23" fillId="0" borderId="37" xfId="0" applyFont="1" applyFill="1" applyBorder="1" applyAlignment="1" applyProtection="1">
      <alignment horizontal="left"/>
      <protection hidden="1"/>
    </xf>
    <xf numFmtId="166" fontId="23" fillId="0" borderId="38" xfId="17" applyFont="1" applyFill="1" applyBorder="1" applyAlignment="1" applyProtection="1">
      <alignment horizontal="right"/>
      <protection hidden="1"/>
    </xf>
    <xf numFmtId="9" fontId="23" fillId="0" borderId="37" xfId="0" applyNumberFormat="1" applyFont="1" applyFill="1" applyBorder="1" applyAlignment="1" applyProtection="1">
      <alignment horizontal="center"/>
      <protection hidden="1"/>
    </xf>
    <xf numFmtId="2" fontId="15" fillId="0" borderId="28" xfId="0" applyNumberFormat="1" applyFont="1" applyBorder="1" applyProtection="1">
      <protection hidden="1"/>
    </xf>
    <xf numFmtId="0" fontId="8" fillId="2" borderId="28" xfId="16" applyNumberFormat="1" applyFont="1" applyFill="1" applyBorder="1" applyAlignment="1" applyProtection="1">
      <alignment horizontal="right" wrapText="1"/>
      <protection hidden="1"/>
    </xf>
    <xf numFmtId="38" fontId="8" fillId="2" borderId="28" xfId="16" applyNumberFormat="1" applyFont="1" applyFill="1" applyBorder="1" applyAlignment="1" applyProtection="1">
      <alignment horizontal="right"/>
      <protection hidden="1"/>
    </xf>
    <xf numFmtId="40" fontId="8" fillId="2" borderId="30" xfId="16" applyFont="1" applyFill="1" applyBorder="1" applyAlignment="1" applyProtection="1">
      <alignment horizontal="right"/>
      <protection hidden="1"/>
    </xf>
    <xf numFmtId="166" fontId="15" fillId="2" borderId="28" xfId="17" applyFont="1" applyFill="1" applyBorder="1" applyAlignment="1" applyProtection="1">
      <alignment horizontal="right"/>
      <protection hidden="1"/>
    </xf>
    <xf numFmtId="166" fontId="15" fillId="0" borderId="28" xfId="17" applyFont="1" applyBorder="1" applyAlignment="1" applyProtection="1">
      <alignment horizontal="right" vertical="center"/>
      <protection hidden="1"/>
    </xf>
    <xf numFmtId="166" fontId="8" fillId="2" borderId="30" xfId="17" applyFont="1" applyFill="1" applyBorder="1" applyAlignment="1" applyProtection="1">
      <alignment horizontal="right"/>
      <protection hidden="1"/>
    </xf>
    <xf numFmtId="0" fontId="6" fillId="0" borderId="28" xfId="0" applyFont="1" applyBorder="1" applyAlignment="1" applyProtection="1">
      <alignment horizontal="center" wrapText="1"/>
      <protection hidden="1"/>
    </xf>
    <xf numFmtId="1" fontId="15" fillId="0" borderId="28" xfId="0" applyNumberFormat="1" applyFont="1" applyBorder="1" applyProtection="1">
      <protection hidden="1"/>
    </xf>
    <xf numFmtId="0" fontId="8" fillId="0" borderId="28" xfId="16" applyNumberFormat="1" applyFont="1" applyBorder="1" applyAlignment="1" applyProtection="1">
      <alignment horizontal="right" vertical="center"/>
      <protection hidden="1"/>
    </xf>
    <xf numFmtId="0" fontId="8" fillId="0" borderId="30" xfId="16" applyNumberFormat="1" applyFont="1" applyBorder="1" applyAlignment="1" applyProtection="1">
      <alignment horizontal="right" vertical="center"/>
      <protection hidden="1"/>
    </xf>
    <xf numFmtId="166" fontId="15" fillId="0" borderId="30" xfId="17" applyFont="1" applyBorder="1" applyAlignment="1" applyProtection="1">
      <alignment horizontal="right" vertical="center"/>
      <protection hidden="1"/>
    </xf>
    <xf numFmtId="1" fontId="8" fillId="2" borderId="28" xfId="17" applyNumberFormat="1" applyFont="1" applyFill="1" applyBorder="1" applyAlignment="1" applyProtection="1">
      <alignment horizontal="right" vertical="center" wrapText="1"/>
      <protection hidden="1"/>
    </xf>
    <xf numFmtId="2" fontId="23" fillId="0" borderId="38" xfId="18" applyNumberFormat="1" applyFont="1" applyFill="1" applyBorder="1" applyAlignment="1" applyProtection="1">
      <alignment horizontal="right"/>
      <protection hidden="1"/>
    </xf>
    <xf numFmtId="166" fontId="6" fillId="0" borderId="44" xfId="17" applyFont="1" applyFill="1" applyBorder="1" applyAlignment="1" applyProtection="1">
      <alignment horizontal="right" vertical="center" wrapText="1"/>
      <protection hidden="1"/>
    </xf>
    <xf numFmtId="166" fontId="23" fillId="0" borderId="45" xfId="17" applyFont="1" applyFill="1" applyBorder="1" applyAlignment="1" applyProtection="1">
      <alignment horizontal="right"/>
      <protection hidden="1"/>
    </xf>
    <xf numFmtId="166" fontId="15" fillId="6" borderId="28" xfId="17" applyFont="1" applyFill="1" applyBorder="1" applyAlignment="1" applyProtection="1">
      <alignment horizontal="right" vertical="center"/>
      <protection hidden="1"/>
    </xf>
    <xf numFmtId="166" fontId="8" fillId="6" borderId="30" xfId="17" applyFont="1" applyFill="1" applyBorder="1" applyAlignment="1" applyProtection="1">
      <alignment horizontal="right"/>
      <protection hidden="1"/>
    </xf>
    <xf numFmtId="2" fontId="23" fillId="0" borderId="33" xfId="0" applyNumberFormat="1" applyFont="1" applyFill="1" applyBorder="1" applyAlignment="1" applyProtection="1">
      <alignment horizontal="center"/>
      <protection hidden="1"/>
    </xf>
    <xf numFmtId="166" fontId="8" fillId="0" borderId="28" xfId="17" applyFont="1" applyFill="1" applyBorder="1" applyAlignment="1" applyProtection="1">
      <alignment horizontal="right"/>
      <protection hidden="1"/>
    </xf>
    <xf numFmtId="0" fontId="8" fillId="2" borderId="30" xfId="16" applyNumberFormat="1" applyFont="1" applyFill="1" applyBorder="1" applyAlignment="1" applyProtection="1">
      <alignment horizontal="right"/>
      <protection hidden="1"/>
    </xf>
    <xf numFmtId="0" fontId="30" fillId="0" borderId="0" xfId="0" applyFont="1" applyFill="1" applyAlignment="1" applyProtection="1">
      <alignment vertical="center" wrapText="1"/>
      <protection hidden="1"/>
    </xf>
    <xf numFmtId="0" fontId="11" fillId="2" borderId="0" xfId="0" applyFont="1" applyFill="1" applyBorder="1" applyAlignment="1" applyProtection="1">
      <alignment horizontal="right" vertical="center" wrapText="1"/>
      <protection hidden="1"/>
    </xf>
    <xf numFmtId="0" fontId="6" fillId="2" borderId="6" xfId="0" applyFont="1" applyFill="1" applyBorder="1" applyAlignment="1" applyProtection="1">
      <alignment horizontal="right" vertical="center" wrapText="1"/>
      <protection hidden="1"/>
    </xf>
    <xf numFmtId="4" fontId="13" fillId="2" borderId="16" xfId="0" applyNumberFormat="1" applyFont="1" applyFill="1" applyBorder="1" applyAlignment="1" applyProtection="1">
      <alignment horizontal="center" vertical="center" wrapText="1"/>
      <protection hidden="1"/>
    </xf>
    <xf numFmtId="0" fontId="6" fillId="2" borderId="14" xfId="0" applyFont="1" applyFill="1" applyBorder="1" applyAlignment="1" applyProtection="1">
      <alignment horizontal="center" vertical="center" wrapText="1"/>
      <protection hidden="1"/>
    </xf>
    <xf numFmtId="0" fontId="10" fillId="2" borderId="0" xfId="0" applyFont="1" applyFill="1" applyAlignment="1" applyProtection="1">
      <alignment horizontal="center" vertical="center" wrapText="1"/>
      <protection hidden="1"/>
    </xf>
    <xf numFmtId="4" fontId="13" fillId="2" borderId="13" xfId="0" applyNumberFormat="1" applyFont="1" applyFill="1" applyBorder="1" applyAlignment="1" applyProtection="1">
      <alignment horizontal="center" vertical="center" wrapText="1"/>
      <protection hidden="1"/>
    </xf>
    <xf numFmtId="0" fontId="6" fillId="2" borderId="0" xfId="0" applyFont="1" applyFill="1" applyAlignment="1" applyProtection="1">
      <alignment horizontal="left" vertical="center" wrapText="1"/>
      <protection hidden="1"/>
    </xf>
    <xf numFmtId="0" fontId="6" fillId="2" borderId="0" xfId="0" applyFont="1" applyFill="1" applyAlignment="1" applyProtection="1">
      <alignment horizontal="left" vertical="center"/>
      <protection hidden="1"/>
    </xf>
    <xf numFmtId="0" fontId="11" fillId="2" borderId="13" xfId="0" applyFont="1" applyFill="1" applyBorder="1" applyAlignment="1" applyProtection="1">
      <alignment horizontal="right" vertical="center" wrapText="1"/>
      <protection hidden="1"/>
    </xf>
    <xf numFmtId="0" fontId="6" fillId="2" borderId="5" xfId="0" applyFont="1" applyFill="1" applyBorder="1" applyAlignment="1" applyProtection="1">
      <alignment horizontal="right" vertical="center" wrapText="1"/>
      <protection hidden="1"/>
    </xf>
    <xf numFmtId="0" fontId="11" fillId="2" borderId="0" xfId="0" applyFont="1" applyFill="1" applyBorder="1" applyAlignment="1" applyProtection="1">
      <alignment horizontal="right" vertical="center" wrapText="1"/>
      <protection hidden="1"/>
    </xf>
    <xf numFmtId="0" fontId="8" fillId="2" borderId="14" xfId="0" applyFont="1" applyFill="1" applyBorder="1" applyAlignment="1" applyProtection="1">
      <alignment horizontal="left" vertical="center" wrapText="1"/>
      <protection locked="0"/>
    </xf>
    <xf numFmtId="0" fontId="8" fillId="2" borderId="17" xfId="0" applyFont="1" applyFill="1" applyBorder="1" applyAlignment="1" applyProtection="1">
      <alignment horizontal="left" vertical="center" wrapText="1"/>
      <protection locked="0"/>
    </xf>
    <xf numFmtId="0" fontId="6" fillId="2" borderId="6" xfId="0" applyFont="1" applyFill="1" applyBorder="1" applyAlignment="1" applyProtection="1">
      <alignment horizontal="right" vertical="center" wrapText="1"/>
      <protection hidden="1"/>
    </xf>
    <xf numFmtId="0" fontId="6" fillId="2" borderId="5" xfId="0" applyFont="1" applyFill="1" applyBorder="1" applyAlignment="1" applyProtection="1">
      <alignment horizontal="center" vertical="center" wrapText="1"/>
      <protection hidden="1"/>
    </xf>
    <xf numFmtId="4" fontId="13" fillId="2" borderId="16" xfId="0" applyNumberFormat="1" applyFont="1" applyFill="1" applyBorder="1" applyAlignment="1" applyProtection="1">
      <alignment horizontal="center" vertical="center" wrapText="1"/>
      <protection hidden="1"/>
    </xf>
    <xf numFmtId="0" fontId="13" fillId="2" borderId="13" xfId="0" applyFont="1" applyFill="1" applyBorder="1" applyAlignment="1" applyProtection="1">
      <alignment horizontal="center" vertical="center" wrapText="1"/>
      <protection hidden="1"/>
    </xf>
    <xf numFmtId="0" fontId="13" fillId="2" borderId="16" xfId="0" applyFont="1" applyFill="1" applyBorder="1" applyAlignment="1" applyProtection="1">
      <alignment horizontal="center" vertical="center" wrapText="1"/>
      <protection hidden="1"/>
    </xf>
    <xf numFmtId="2" fontId="13" fillId="2" borderId="13" xfId="0" applyNumberFormat="1" applyFont="1" applyFill="1" applyBorder="1" applyAlignment="1" applyProtection="1">
      <alignment horizontal="center" vertical="center" wrapText="1"/>
      <protection hidden="1"/>
    </xf>
    <xf numFmtId="2" fontId="13" fillId="2" borderId="16" xfId="0" applyNumberFormat="1" applyFont="1" applyFill="1" applyBorder="1" applyAlignment="1" applyProtection="1">
      <alignment horizontal="center" vertical="center" wrapText="1"/>
      <protection hidden="1"/>
    </xf>
    <xf numFmtId="0" fontId="23" fillId="0" borderId="42" xfId="0" applyFont="1" applyBorder="1" applyAlignment="1" applyProtection="1">
      <alignment horizontal="left" vertical="center"/>
      <protection hidden="1"/>
    </xf>
    <xf numFmtId="0" fontId="23" fillId="0" borderId="0" xfId="0" applyFont="1" applyBorder="1" applyAlignment="1" applyProtection="1">
      <alignment horizontal="left" vertical="center"/>
      <protection hidden="1"/>
    </xf>
    <xf numFmtId="0" fontId="23" fillId="0" borderId="43" xfId="0" applyFont="1" applyBorder="1" applyAlignment="1" applyProtection="1">
      <alignment horizontal="left" vertical="center"/>
      <protection hidden="1"/>
    </xf>
    <xf numFmtId="0" fontId="6" fillId="5" borderId="24" xfId="0" applyFont="1" applyFill="1" applyBorder="1" applyAlignment="1" applyProtection="1">
      <alignment horizontal="center" vertical="center" wrapText="1"/>
      <protection hidden="1"/>
    </xf>
    <xf numFmtId="0" fontId="6" fillId="5" borderId="28" xfId="0" applyFont="1" applyFill="1" applyBorder="1" applyAlignment="1" applyProtection="1">
      <alignment horizontal="center" vertical="center" wrapText="1"/>
      <protection hidden="1"/>
    </xf>
    <xf numFmtId="0" fontId="13" fillId="5" borderId="24" xfId="0" applyFont="1" applyFill="1" applyBorder="1" applyAlignment="1" applyProtection="1">
      <alignment horizontal="center" vertical="center" wrapText="1"/>
      <protection hidden="1"/>
    </xf>
    <xf numFmtId="0" fontId="13" fillId="5" borderId="28" xfId="0" applyFont="1" applyFill="1" applyBorder="1" applyAlignment="1" applyProtection="1">
      <alignment horizontal="center" vertical="center" wrapText="1"/>
      <protection hidden="1"/>
    </xf>
    <xf numFmtId="167" fontId="6" fillId="5" borderId="24" xfId="0" applyNumberFormat="1" applyFont="1" applyFill="1" applyBorder="1" applyAlignment="1" applyProtection="1">
      <alignment horizontal="center" vertical="center" wrapText="1"/>
      <protection hidden="1"/>
    </xf>
    <xf numFmtId="167" fontId="6" fillId="5" borderId="28" xfId="0" applyNumberFormat="1" applyFont="1" applyFill="1" applyBorder="1" applyAlignment="1" applyProtection="1">
      <alignment horizontal="center" vertical="center" wrapText="1"/>
      <protection hidden="1"/>
    </xf>
    <xf numFmtId="0" fontId="6" fillId="4" borderId="18" xfId="0" applyFont="1" applyFill="1" applyBorder="1" applyAlignment="1" applyProtection="1">
      <alignment horizontal="center"/>
      <protection hidden="1"/>
    </xf>
    <xf numFmtId="0" fontId="6" fillId="4" borderId="19" xfId="0" applyFont="1" applyFill="1" applyBorder="1" applyAlignment="1" applyProtection="1">
      <alignment horizontal="center"/>
      <protection hidden="1"/>
    </xf>
    <xf numFmtId="0" fontId="6" fillId="4" borderId="20" xfId="0" applyFont="1" applyFill="1" applyBorder="1" applyAlignment="1" applyProtection="1">
      <alignment horizontal="center"/>
      <protection hidden="1"/>
    </xf>
    <xf numFmtId="0" fontId="28" fillId="0" borderId="39" xfId="0" applyFont="1" applyBorder="1" applyAlignment="1" applyProtection="1">
      <alignment horizontal="left" vertical="center" wrapText="1"/>
      <protection hidden="1"/>
    </xf>
    <xf numFmtId="0" fontId="28" fillId="0" borderId="40" xfId="0" applyFont="1" applyBorder="1" applyAlignment="1" applyProtection="1">
      <alignment horizontal="left" vertical="center" wrapText="1"/>
      <protection hidden="1"/>
    </xf>
    <xf numFmtId="0" fontId="28" fillId="0" borderId="41" xfId="0" applyFont="1" applyBorder="1" applyAlignment="1" applyProtection="1">
      <alignment horizontal="left" vertical="center" wrapText="1"/>
      <protection hidden="1"/>
    </xf>
    <xf numFmtId="40" fontId="6" fillId="5" borderId="26" xfId="16" applyFont="1" applyFill="1" applyBorder="1" applyAlignment="1" applyProtection="1">
      <alignment horizontal="center" vertical="center" wrapText="1"/>
      <protection hidden="1"/>
    </xf>
    <xf numFmtId="40" fontId="6" fillId="5" borderId="30" xfId="16" applyFont="1" applyFill="1" applyBorder="1" applyAlignment="1" applyProtection="1">
      <alignment horizontal="center" vertical="center" wrapText="1"/>
      <protection hidden="1"/>
    </xf>
    <xf numFmtId="0" fontId="6" fillId="4" borderId="27" xfId="0" applyFont="1" applyFill="1" applyBorder="1" applyAlignment="1" applyProtection="1">
      <alignment horizontal="left" vertical="center"/>
      <protection hidden="1"/>
    </xf>
    <xf numFmtId="0" fontId="6" fillId="4" borderId="28" xfId="0" applyFont="1" applyFill="1" applyBorder="1" applyAlignment="1" applyProtection="1">
      <alignment horizontal="left" vertical="center"/>
      <protection hidden="1"/>
    </xf>
    <xf numFmtId="0" fontId="23" fillId="0" borderId="21" xfId="0" applyFont="1" applyFill="1" applyBorder="1" applyAlignment="1" applyProtection="1">
      <alignment horizontal="left"/>
      <protection hidden="1"/>
    </xf>
    <xf numFmtId="0" fontId="23" fillId="0" borderId="22" xfId="0" applyFont="1" applyFill="1" applyBorder="1" applyAlignment="1" applyProtection="1">
      <alignment horizontal="left"/>
      <protection hidden="1"/>
    </xf>
    <xf numFmtId="0" fontId="23" fillId="0" borderId="33" xfId="0" applyFont="1" applyFill="1" applyBorder="1" applyAlignment="1" applyProtection="1">
      <alignment horizontal="left"/>
      <protection hidden="1"/>
    </xf>
    <xf numFmtId="1" fontId="6" fillId="2" borderId="27" xfId="0" applyNumberFormat="1" applyFont="1" applyFill="1" applyBorder="1" applyAlignment="1" applyProtection="1">
      <alignment horizontal="center" vertical="center" wrapText="1"/>
      <protection hidden="1"/>
    </xf>
    <xf numFmtId="2" fontId="6" fillId="2" borderId="31" xfId="0" applyNumberFormat="1" applyFont="1" applyFill="1" applyBorder="1" applyAlignment="1" applyProtection="1">
      <alignment horizontal="left" vertical="center" wrapText="1"/>
      <protection hidden="1"/>
    </xf>
    <xf numFmtId="2" fontId="6" fillId="2" borderId="32" xfId="0" applyNumberFormat="1" applyFont="1" applyFill="1" applyBorder="1" applyAlignment="1" applyProtection="1">
      <alignment horizontal="left" vertical="center" wrapText="1"/>
      <protection hidden="1"/>
    </xf>
    <xf numFmtId="40" fontId="6" fillId="5" borderId="25" xfId="16" applyFont="1" applyFill="1" applyBorder="1" applyAlignment="1" applyProtection="1">
      <alignment horizontal="center" vertical="center" wrapText="1"/>
      <protection hidden="1"/>
    </xf>
    <xf numFmtId="40" fontId="6" fillId="5" borderId="29" xfId="16" applyFont="1" applyFill="1" applyBorder="1" applyAlignment="1" applyProtection="1">
      <alignment horizontal="center" vertical="center" wrapText="1"/>
      <protection hidden="1"/>
    </xf>
    <xf numFmtId="0" fontId="6" fillId="2" borderId="28" xfId="0" applyFont="1" applyFill="1" applyBorder="1" applyAlignment="1" applyProtection="1">
      <alignment horizontal="left" vertical="center" wrapText="1"/>
      <protection hidden="1"/>
    </xf>
    <xf numFmtId="2" fontId="6" fillId="0" borderId="31" xfId="0" applyNumberFormat="1" applyFont="1" applyBorder="1" applyAlignment="1" applyProtection="1">
      <alignment horizontal="left" vertical="center" wrapText="1"/>
      <protection hidden="1"/>
    </xf>
    <xf numFmtId="2" fontId="6" fillId="0" borderId="32" xfId="0" applyNumberFormat="1" applyFont="1" applyBorder="1" applyAlignment="1" applyProtection="1">
      <alignment horizontal="left" vertical="center" wrapText="1"/>
      <protection hidden="1"/>
    </xf>
    <xf numFmtId="0" fontId="6" fillId="5" borderId="23" xfId="0" applyFont="1" applyFill="1" applyBorder="1" applyAlignment="1" applyProtection="1">
      <alignment horizontal="center" vertical="center" wrapText="1"/>
      <protection hidden="1"/>
    </xf>
    <xf numFmtId="0" fontId="6" fillId="5" borderId="27" xfId="0" applyFont="1" applyFill="1" applyBorder="1" applyAlignment="1" applyProtection="1">
      <alignment horizontal="center" vertical="center" wrapText="1"/>
      <protection hidden="1"/>
    </xf>
    <xf numFmtId="0" fontId="29" fillId="0" borderId="39" xfId="0" applyFont="1" applyBorder="1" applyAlignment="1" applyProtection="1">
      <alignment horizontal="left" vertical="center" wrapText="1"/>
      <protection hidden="1"/>
    </xf>
    <xf numFmtId="0" fontId="29" fillId="0" borderId="40" xfId="0" applyFont="1" applyBorder="1" applyAlignment="1" applyProtection="1">
      <alignment horizontal="left" vertical="center" wrapText="1"/>
      <protection hidden="1"/>
    </xf>
    <xf numFmtId="0" fontId="29" fillId="0" borderId="41" xfId="0" applyFont="1" applyBorder="1" applyAlignment="1" applyProtection="1">
      <alignment horizontal="left" vertical="center" wrapText="1"/>
      <protection hidden="1"/>
    </xf>
    <xf numFmtId="0" fontId="6" fillId="2" borderId="31" xfId="0" applyFont="1" applyFill="1" applyBorder="1" applyAlignment="1" applyProtection="1">
      <alignment horizontal="center" vertical="center" wrapText="1"/>
      <protection hidden="1"/>
    </xf>
    <xf numFmtId="0" fontId="6" fillId="2" borderId="32" xfId="0" applyFont="1" applyFill="1" applyBorder="1" applyAlignment="1" applyProtection="1">
      <alignment horizontal="center" vertical="center" wrapText="1"/>
      <protection hidden="1"/>
    </xf>
    <xf numFmtId="2" fontId="15" fillId="0" borderId="31" xfId="0" applyNumberFormat="1" applyFont="1" applyBorder="1" applyAlignment="1" applyProtection="1">
      <alignment horizontal="center" vertical="center"/>
      <protection hidden="1"/>
    </xf>
    <xf numFmtId="2" fontId="15" fillId="0" borderId="32" xfId="0" applyNumberFormat="1" applyFont="1" applyBorder="1" applyAlignment="1" applyProtection="1">
      <alignment horizontal="center" vertical="center"/>
      <protection hidden="1"/>
    </xf>
    <xf numFmtId="0" fontId="6" fillId="0" borderId="31" xfId="0" applyFont="1" applyBorder="1" applyAlignment="1" applyProtection="1">
      <alignment horizontal="center" vertical="center" wrapText="1"/>
      <protection hidden="1"/>
    </xf>
    <xf numFmtId="0" fontId="6" fillId="0" borderId="32" xfId="0" applyFont="1" applyBorder="1" applyAlignment="1" applyProtection="1">
      <alignment horizontal="center" vertical="center" wrapText="1"/>
      <protection hidden="1"/>
    </xf>
    <xf numFmtId="0" fontId="24" fillId="0" borderId="0" xfId="0" applyFont="1" applyBorder="1" applyAlignment="1" applyProtection="1">
      <alignment horizontal="center" vertical="center"/>
      <protection hidden="1"/>
    </xf>
    <xf numFmtId="0" fontId="19" fillId="3" borderId="4" xfId="11" applyFont="1" applyFill="1" applyBorder="1" applyAlignment="1">
      <alignment horizontal="center" vertical="center"/>
    </xf>
    <xf numFmtId="0" fontId="18" fillId="0" borderId="0" xfId="11" applyFont="1" applyBorder="1" applyAlignment="1">
      <alignment horizontal="justify" vertical="center"/>
    </xf>
    <xf numFmtId="0" fontId="18" fillId="0" borderId="3" xfId="11" applyFont="1" applyBorder="1" applyAlignment="1">
      <alignment horizontal="justify" vertical="center" wrapText="1"/>
    </xf>
    <xf numFmtId="0" fontId="18" fillId="0" borderId="0" xfId="11" applyFont="1" applyBorder="1" applyAlignment="1">
      <alignment horizontal="justify" vertical="center" wrapText="1"/>
    </xf>
    <xf numFmtId="0" fontId="18" fillId="0" borderId="4" xfId="11" applyFont="1" applyBorder="1" applyAlignment="1">
      <alignment horizontal="justify" vertical="center" wrapText="1"/>
    </xf>
    <xf numFmtId="0" fontId="8" fillId="2" borderId="8" xfId="0" applyFont="1" applyFill="1" applyBorder="1" applyAlignment="1" applyProtection="1">
      <alignment horizontal="center" vertical="center"/>
      <protection hidden="1"/>
    </xf>
    <xf numFmtId="0" fontId="8" fillId="0" borderId="7" xfId="0" applyFont="1" applyBorder="1" applyAlignment="1" applyProtection="1">
      <alignment horizontal="center" vertical="center"/>
      <protection hidden="1"/>
    </xf>
    <xf numFmtId="0" fontId="8" fillId="2" borderId="10" xfId="0" applyFont="1" applyFill="1" applyBorder="1" applyAlignment="1" applyProtection="1">
      <alignment horizontal="center" vertical="center"/>
      <protection hidden="1"/>
    </xf>
    <xf numFmtId="0" fontId="11" fillId="0" borderId="13" xfId="0" applyFont="1" applyFill="1" applyBorder="1" applyAlignment="1" applyProtection="1">
      <alignment horizontal="right" vertical="center" wrapText="1"/>
      <protection hidden="1"/>
    </xf>
    <xf numFmtId="10" fontId="12" fillId="0" borderId="13" xfId="0" applyNumberFormat="1" applyFont="1" applyFill="1" applyBorder="1" applyAlignment="1" applyProtection="1">
      <alignment horizontal="right" vertical="center" wrapText="1"/>
      <protection hidden="1"/>
    </xf>
    <xf numFmtId="14" fontId="6" fillId="2" borderId="13" xfId="0" applyNumberFormat="1" applyFont="1" applyFill="1" applyBorder="1" applyAlignment="1" applyProtection="1">
      <alignment horizontal="right" vertical="center" wrapText="1"/>
      <protection hidden="1"/>
    </xf>
    <xf numFmtId="14" fontId="6" fillId="2" borderId="0" xfId="0" applyNumberFormat="1" applyFont="1" applyFill="1" applyBorder="1" applyAlignment="1" applyProtection="1">
      <alignment horizontal="right" vertical="center" wrapText="1"/>
      <protection hidden="1"/>
    </xf>
    <xf numFmtId="1" fontId="6" fillId="2" borderId="15" xfId="0" applyNumberFormat="1" applyFont="1" applyFill="1" applyBorder="1" applyAlignment="1" applyProtection="1">
      <alignment horizontal="right" vertical="center" wrapText="1"/>
      <protection hidden="1"/>
    </xf>
    <xf numFmtId="0" fontId="6" fillId="2" borderId="15" xfId="0" applyFont="1" applyFill="1" applyBorder="1" applyAlignment="1" applyProtection="1">
      <alignment vertical="center" wrapText="1"/>
      <protection hidden="1"/>
    </xf>
    <xf numFmtId="0" fontId="8" fillId="0" borderId="13" xfId="0" applyFont="1" applyFill="1" applyBorder="1" applyAlignment="1" applyProtection="1">
      <alignment horizontal="right" vertical="center" wrapText="1"/>
      <protection hidden="1"/>
    </xf>
    <xf numFmtId="1" fontId="8" fillId="0" borderId="13" xfId="0" applyNumberFormat="1" applyFont="1" applyFill="1" applyBorder="1" applyAlignment="1" applyProtection="1">
      <alignment horizontal="left" vertical="center" wrapText="1"/>
      <protection hidden="1"/>
    </xf>
    <xf numFmtId="0" fontId="8" fillId="0" borderId="13" xfId="0" applyFont="1" applyFill="1" applyBorder="1" applyAlignment="1" applyProtection="1">
      <alignment horizontal="center" vertical="center" wrapText="1"/>
      <protection hidden="1"/>
    </xf>
    <xf numFmtId="4" fontId="8" fillId="0" borderId="13" xfId="0" applyNumberFormat="1" applyFont="1" applyFill="1" applyBorder="1" applyAlignment="1" applyProtection="1">
      <alignment horizontal="center" vertical="center" wrapText="1"/>
      <protection hidden="1"/>
    </xf>
    <xf numFmtId="164" fontId="8" fillId="0" borderId="13" xfId="0" applyNumberFormat="1" applyFont="1" applyFill="1" applyBorder="1" applyAlignment="1" applyProtection="1">
      <alignment horizontal="right" vertical="center" wrapText="1"/>
      <protection hidden="1"/>
    </xf>
    <xf numFmtId="4" fontId="8" fillId="0" borderId="13" xfId="0" applyNumberFormat="1" applyFont="1" applyFill="1" applyBorder="1" applyAlignment="1" applyProtection="1">
      <alignment vertical="center" wrapText="1"/>
      <protection hidden="1"/>
    </xf>
    <xf numFmtId="1" fontId="6" fillId="0" borderId="13" xfId="0" applyNumberFormat="1" applyFont="1" applyFill="1" applyBorder="1" applyAlignment="1" applyProtection="1">
      <alignment horizontal="right" vertical="center" wrapText="1"/>
      <protection hidden="1"/>
    </xf>
    <xf numFmtId="0" fontId="6" fillId="0" borderId="13" xfId="0" applyFont="1" applyFill="1" applyBorder="1" applyAlignment="1" applyProtection="1">
      <alignment vertical="center" wrapText="1"/>
      <protection hidden="1"/>
    </xf>
    <xf numFmtId="1" fontId="8" fillId="0" borderId="13" xfId="0" applyNumberFormat="1" applyFont="1" applyFill="1" applyBorder="1" applyAlignment="1" applyProtection="1">
      <alignment horizontal="center" vertical="center" wrapText="1"/>
      <protection hidden="1"/>
    </xf>
    <xf numFmtId="4" fontId="8" fillId="0" borderId="13" xfId="0" applyNumberFormat="1" applyFont="1" applyFill="1" applyBorder="1" applyAlignment="1" applyProtection="1">
      <alignment horizontal="right" vertical="center" wrapText="1"/>
      <protection hidden="1"/>
    </xf>
    <xf numFmtId="1" fontId="8" fillId="0" borderId="13" xfId="0" applyNumberFormat="1" applyFont="1" applyFill="1" applyBorder="1" applyAlignment="1" applyProtection="1">
      <alignment horizontal="right" vertical="center" wrapText="1"/>
      <protection hidden="1"/>
    </xf>
    <xf numFmtId="4" fontId="8" fillId="2" borderId="13" xfId="0" applyNumberFormat="1" applyFont="1" applyFill="1" applyBorder="1" applyAlignment="1" applyProtection="1">
      <alignment vertical="center" wrapText="1"/>
      <protection hidden="1"/>
    </xf>
    <xf numFmtId="1" fontId="8" fillId="2" borderId="13" xfId="0" applyNumberFormat="1" applyFont="1" applyFill="1" applyBorder="1" applyAlignment="1" applyProtection="1">
      <alignment horizontal="left" vertical="center" wrapText="1"/>
      <protection hidden="1"/>
    </xf>
    <xf numFmtId="1" fontId="8" fillId="2" borderId="13" xfId="0" applyNumberFormat="1" applyFont="1" applyFill="1" applyBorder="1" applyAlignment="1" applyProtection="1">
      <alignment horizontal="center" vertical="center" wrapText="1"/>
      <protection hidden="1"/>
    </xf>
    <xf numFmtId="4" fontId="8" fillId="2" borderId="13" xfId="0" applyNumberFormat="1" applyFont="1" applyFill="1" applyBorder="1" applyAlignment="1" applyProtection="1">
      <alignment horizontal="center" vertical="center" wrapText="1"/>
      <protection hidden="1"/>
    </xf>
    <xf numFmtId="0" fontId="8" fillId="0" borderId="13" xfId="0" applyFont="1" applyFill="1" applyBorder="1" applyAlignment="1" applyProtection="1">
      <alignment vertical="center" wrapText="1"/>
      <protection hidden="1"/>
    </xf>
    <xf numFmtId="164" fontId="8" fillId="2" borderId="13" xfId="0" applyNumberFormat="1" applyFont="1" applyFill="1" applyBorder="1" applyAlignment="1" applyProtection="1">
      <alignment horizontal="right" vertical="center" wrapText="1"/>
      <protection hidden="1"/>
    </xf>
    <xf numFmtId="0" fontId="8" fillId="2" borderId="13" xfId="0" applyFont="1" applyFill="1" applyBorder="1" applyAlignment="1" applyProtection="1">
      <alignment horizontal="center" vertical="center" wrapText="1"/>
      <protection hidden="1"/>
    </xf>
    <xf numFmtId="1" fontId="6" fillId="2" borderId="13" xfId="0" applyNumberFormat="1" applyFont="1" applyFill="1" applyBorder="1" applyAlignment="1" applyProtection="1">
      <alignment horizontal="right" vertical="center" wrapText="1"/>
      <protection hidden="1"/>
    </xf>
    <xf numFmtId="0" fontId="6" fillId="2" borderId="13" xfId="0" applyFont="1" applyFill="1" applyBorder="1" applyAlignment="1" applyProtection="1">
      <alignment vertical="center" wrapText="1"/>
      <protection hidden="1"/>
    </xf>
    <xf numFmtId="4" fontId="8" fillId="2" borderId="13" xfId="0" applyNumberFormat="1" applyFont="1" applyFill="1" applyBorder="1" applyAlignment="1" applyProtection="1">
      <alignment horizontal="right" vertical="center" wrapText="1"/>
      <protection hidden="1"/>
    </xf>
    <xf numFmtId="1" fontId="8" fillId="2" borderId="13" xfId="0" applyNumberFormat="1" applyFont="1" applyFill="1" applyBorder="1" applyAlignment="1" applyProtection="1">
      <alignment horizontal="right" vertical="center" wrapText="1"/>
      <protection hidden="1"/>
    </xf>
    <xf numFmtId="168" fontId="8" fillId="0" borderId="13" xfId="0" applyNumberFormat="1" applyFont="1" applyFill="1" applyBorder="1" applyAlignment="1" applyProtection="1">
      <alignment horizontal="center" vertical="center" wrapText="1"/>
      <protection hidden="1"/>
    </xf>
    <xf numFmtId="1" fontId="8" fillId="2" borderId="8" xfId="0" applyNumberFormat="1" applyFont="1" applyFill="1" applyBorder="1" applyAlignment="1" applyProtection="1">
      <alignment horizontal="right" vertical="center" wrapText="1"/>
      <protection hidden="1"/>
    </xf>
    <xf numFmtId="4" fontId="6" fillId="2" borderId="8" xfId="0" applyNumberFormat="1" applyFont="1" applyFill="1" applyBorder="1" applyAlignment="1" applyProtection="1">
      <alignment horizontal="right" vertical="center" wrapText="1"/>
      <protection hidden="1"/>
    </xf>
    <xf numFmtId="4" fontId="6" fillId="2" borderId="8" xfId="0" applyNumberFormat="1" applyFont="1" applyFill="1" applyBorder="1" applyAlignment="1" applyProtection="1">
      <alignment horizontal="right" vertical="center" wrapText="1"/>
      <protection hidden="1"/>
    </xf>
    <xf numFmtId="4" fontId="6" fillId="2" borderId="8" xfId="14" applyNumberFormat="1" applyFont="1" applyFill="1" applyBorder="1" applyAlignment="1" applyProtection="1">
      <alignment horizontal="right" vertical="center" wrapText="1"/>
      <protection hidden="1"/>
    </xf>
    <xf numFmtId="1" fontId="25" fillId="0" borderId="8" xfId="0" applyNumberFormat="1" applyFont="1" applyFill="1" applyBorder="1" applyAlignment="1" applyProtection="1">
      <alignment horizontal="right" vertical="center" wrapText="1"/>
      <protection hidden="1"/>
    </xf>
    <xf numFmtId="0" fontId="25" fillId="0" borderId="8" xfId="0" applyFont="1" applyFill="1" applyBorder="1" applyAlignment="1" applyProtection="1">
      <alignment vertical="center" wrapText="1"/>
      <protection hidden="1"/>
    </xf>
    <xf numFmtId="1" fontId="25" fillId="0" borderId="8" xfId="0" applyNumberFormat="1" applyFont="1" applyFill="1" applyBorder="1" applyAlignment="1" applyProtection="1">
      <alignment horizontal="center" vertical="center" wrapText="1"/>
      <protection hidden="1"/>
    </xf>
    <xf numFmtId="0" fontId="25" fillId="0" borderId="8" xfId="0" applyFont="1" applyFill="1" applyBorder="1" applyAlignment="1" applyProtection="1">
      <alignment horizontal="center" vertical="center" wrapText="1"/>
      <protection hidden="1"/>
    </xf>
    <xf numFmtId="4" fontId="25" fillId="0" borderId="8" xfId="0" applyNumberFormat="1" applyFont="1" applyFill="1" applyBorder="1" applyAlignment="1" applyProtection="1">
      <alignment horizontal="right" vertical="center" wrapText="1"/>
      <protection hidden="1"/>
    </xf>
    <xf numFmtId="4" fontId="25" fillId="0" borderId="8" xfId="14" applyNumberFormat="1" applyFont="1" applyFill="1" applyBorder="1" applyAlignment="1" applyProtection="1">
      <alignment horizontal="right" vertical="center" wrapText="1"/>
      <protection hidden="1"/>
    </xf>
    <xf numFmtId="1" fontId="6" fillId="0" borderId="13" xfId="0" applyNumberFormat="1" applyFont="1" applyFill="1" applyBorder="1" applyAlignment="1" applyProtection="1">
      <alignment horizontal="left" vertical="center" wrapText="1"/>
      <protection hidden="1"/>
    </xf>
    <xf numFmtId="164" fontId="8" fillId="0" borderId="13" xfId="0" applyNumberFormat="1" applyFont="1" applyFill="1" applyBorder="1" applyAlignment="1" applyProtection="1">
      <alignment horizontal="right" vertical="center" wrapText="1"/>
      <protection locked="0"/>
    </xf>
    <xf numFmtId="164" fontId="8" fillId="2" borderId="13" xfId="0" applyNumberFormat="1" applyFont="1" applyFill="1" applyBorder="1" applyAlignment="1" applyProtection="1">
      <alignment horizontal="right" vertical="center" wrapText="1"/>
      <protection locked="0"/>
    </xf>
    <xf numFmtId="0" fontId="0" fillId="0" borderId="0" xfId="0" applyProtection="1">
      <protection hidden="1"/>
    </xf>
  </cellXfs>
  <cellStyles count="19">
    <cellStyle name="Moeda 2" xfId="1"/>
    <cellStyle name="Moeda 3" xfId="2"/>
    <cellStyle name="Moeda 4" xfId="17"/>
    <cellStyle name="Normal" xfId="0" builtinId="0"/>
    <cellStyle name="Normal 2" xfId="3"/>
    <cellStyle name="Normal 2 2" xfId="4"/>
    <cellStyle name="Normal 3" xfId="5"/>
    <cellStyle name="Normal 3 2" xfId="11"/>
    <cellStyle name="Normal 4" xfId="15"/>
    <cellStyle name="Normal 5 2" xfId="6"/>
    <cellStyle name="Porcentagem" xfId="10" builtinId="5"/>
    <cellStyle name="Porcentagem 2" xfId="12"/>
    <cellStyle name="Porcentagem 3" xfId="18"/>
    <cellStyle name="TableStyleLight1" xfId="13"/>
    <cellStyle name="Vírgula" xfId="14" builtinId="3"/>
    <cellStyle name="Vírgula 2" xfId="7"/>
    <cellStyle name="Vírgula 3" xfId="8"/>
    <cellStyle name="Vírgula 4" xfId="9"/>
    <cellStyle name="Vírgula 5" xfId="16"/>
  </cellStyles>
  <dxfs count="45">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ngenharia/Documentos/Planilhas/Planilha%20Or&#231;amento/2020/Tr&#234;s%20Figueiras%20-%20Fus&#227;o/Fus&#227;o%20Tr&#234;s%20Figueiras.Or&#231;ada.Comprova&#231;&#245;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ês Figueiras.Planilha  "/>
      <sheetName val="BDI"/>
      <sheetName val="Cronograma Físico Financeiro"/>
      <sheetName val="Cronograma Físico"/>
    </sheetNames>
    <sheetDataSet>
      <sheetData sheetId="0">
        <row r="16">
          <cell r="G16">
            <v>160</v>
          </cell>
        </row>
      </sheetData>
      <sheetData sheetId="1"/>
      <sheetData sheetId="2">
        <row r="6">
          <cell r="D6">
            <v>3.2</v>
          </cell>
        </row>
        <row r="27">
          <cell r="E27">
            <v>28.53</v>
          </cell>
          <cell r="F27">
            <v>45.98</v>
          </cell>
          <cell r="G27">
            <v>25.49</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Z218"/>
  <sheetViews>
    <sheetView showGridLines="0" tabSelected="1" showRuler="0" zoomScale="90" zoomScaleNormal="90" zoomScaleSheetLayoutView="100" zoomScalePageLayoutView="90" workbookViewId="0">
      <selection activeCell="I2" sqref="I2"/>
    </sheetView>
  </sheetViews>
  <sheetFormatPr defaultColWidth="11.42578125" defaultRowHeight="15" x14ac:dyDescent="0.2"/>
  <cols>
    <col min="1" max="1" width="11.28515625" style="14" customWidth="1"/>
    <col min="2" max="2" width="95" style="15" customWidth="1"/>
    <col min="3" max="3" width="9.7109375" style="16" customWidth="1"/>
    <col min="4" max="4" width="6.7109375" style="17" customWidth="1"/>
    <col min="5" max="5" width="15.5703125" style="18" customWidth="1"/>
    <col min="6" max="6" width="16" style="18" bestFit="1" customWidth="1"/>
    <col min="7" max="7" width="18.7109375" style="18" bestFit="1" customWidth="1"/>
    <col min="8" max="225" width="11.42578125" style="6" customWidth="1"/>
    <col min="226" max="226" width="56.28515625" style="6" customWidth="1"/>
    <col min="227" max="16384" width="11.42578125" style="6"/>
  </cols>
  <sheetData>
    <row r="1" spans="1:234" ht="15" customHeight="1" x14ac:dyDescent="0.2">
      <c r="A1" s="131" t="s">
        <v>18</v>
      </c>
      <c r="B1" s="131"/>
      <c r="C1" s="131"/>
      <c r="D1" s="131"/>
      <c r="E1" s="131"/>
      <c r="F1" s="131"/>
      <c r="G1" s="131"/>
    </row>
    <row r="2" spans="1:234" ht="15" customHeight="1" x14ac:dyDescent="0.2">
      <c r="A2" s="131"/>
      <c r="B2" s="131"/>
      <c r="C2" s="131"/>
      <c r="D2" s="131"/>
      <c r="E2" s="131"/>
      <c r="F2" s="131"/>
      <c r="G2" s="131"/>
    </row>
    <row r="3" spans="1:234" ht="15" customHeight="1" x14ac:dyDescent="0.2">
      <c r="A3" s="133" t="s">
        <v>283</v>
      </c>
      <c r="B3" s="133"/>
      <c r="C3" s="133"/>
      <c r="D3" s="133"/>
      <c r="E3" s="137"/>
      <c r="F3" s="137"/>
      <c r="G3" s="66"/>
    </row>
    <row r="4" spans="1:234" ht="15" customHeight="1" x14ac:dyDescent="0.2">
      <c r="A4" s="134" t="s">
        <v>284</v>
      </c>
      <c r="B4" s="134"/>
      <c r="C4" s="134"/>
      <c r="D4" s="134"/>
      <c r="E4" s="135" t="s">
        <v>17</v>
      </c>
      <c r="F4" s="135"/>
      <c r="G4" s="67">
        <f>BDI!D21</f>
        <v>0.25</v>
      </c>
    </row>
    <row r="5" spans="1:234" ht="23.25" customHeight="1" x14ac:dyDescent="0.2">
      <c r="A5" s="134" t="s">
        <v>232</v>
      </c>
      <c r="B5" s="134"/>
      <c r="C5" s="134"/>
      <c r="D5" s="134"/>
      <c r="E5" s="197" t="s">
        <v>132</v>
      </c>
      <c r="F5" s="197"/>
      <c r="G5" s="198">
        <v>1.111</v>
      </c>
    </row>
    <row r="6" spans="1:234" x14ac:dyDescent="0.2">
      <c r="A6" s="134" t="s">
        <v>127</v>
      </c>
      <c r="B6" s="134"/>
      <c r="C6" s="134"/>
      <c r="D6" s="134"/>
      <c r="E6" s="135" t="s">
        <v>8</v>
      </c>
      <c r="F6" s="135"/>
      <c r="G6" s="199"/>
    </row>
    <row r="7" spans="1:234" ht="15.75" thickBot="1" x14ac:dyDescent="0.25">
      <c r="A7" s="134"/>
      <c r="B7" s="134"/>
      <c r="C7" s="134"/>
      <c r="D7" s="134"/>
      <c r="E7" s="127"/>
      <c r="F7" s="127"/>
      <c r="G7" s="200"/>
    </row>
    <row r="8" spans="1:234" s="8" customFormat="1" ht="15.75" thickBot="1" x14ac:dyDescent="0.25">
      <c r="A8" s="141" t="s">
        <v>20</v>
      </c>
      <c r="B8" s="141"/>
      <c r="C8" s="141"/>
      <c r="D8" s="141"/>
      <c r="E8" s="141"/>
      <c r="F8" s="141"/>
      <c r="G8" s="141"/>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row>
    <row r="9" spans="1:234" s="11" customFormat="1" ht="23.25" customHeight="1" x14ac:dyDescent="0.2">
      <c r="A9" s="68" t="s">
        <v>6</v>
      </c>
      <c r="B9" s="69"/>
      <c r="C9" s="68" t="s">
        <v>7</v>
      </c>
      <c r="D9" s="138"/>
      <c r="E9" s="138"/>
      <c r="F9" s="68" t="s">
        <v>16</v>
      </c>
      <c r="G9" s="69"/>
      <c r="H9" s="9"/>
      <c r="I9" s="9"/>
      <c r="J9" s="9"/>
      <c r="K9" s="9"/>
      <c r="L9" s="9"/>
      <c r="M9" s="10"/>
      <c r="N9" s="9"/>
      <c r="O9" s="9"/>
      <c r="P9" s="9"/>
      <c r="Q9" s="9"/>
      <c r="R9" s="9"/>
      <c r="S9" s="9"/>
      <c r="T9" s="9"/>
      <c r="U9" s="10"/>
      <c r="V9" s="9"/>
      <c r="W9" s="9"/>
      <c r="X9" s="9"/>
      <c r="Y9" s="9"/>
      <c r="Z9" s="9"/>
      <c r="AA9" s="9"/>
      <c r="AB9" s="9"/>
      <c r="AC9" s="10"/>
      <c r="AD9" s="9"/>
      <c r="AE9" s="9"/>
      <c r="AF9" s="9"/>
      <c r="AG9" s="9"/>
      <c r="AH9" s="9"/>
      <c r="AI9" s="9"/>
      <c r="AJ9" s="9"/>
      <c r="AK9" s="10"/>
      <c r="AL9" s="9"/>
      <c r="AM9" s="9"/>
      <c r="AN9" s="9"/>
      <c r="AO9" s="9"/>
      <c r="AP9" s="9"/>
      <c r="AQ9" s="9"/>
      <c r="AR9" s="9"/>
      <c r="AS9" s="10"/>
      <c r="AT9" s="9"/>
      <c r="AU9" s="9"/>
      <c r="AV9" s="9"/>
      <c r="AW9" s="9"/>
      <c r="AX9" s="9"/>
      <c r="AY9" s="9"/>
      <c r="AZ9" s="9"/>
      <c r="BA9" s="10"/>
      <c r="BB9" s="9"/>
      <c r="BC9" s="9"/>
      <c r="BD9" s="9"/>
      <c r="BE9" s="9"/>
      <c r="BF9" s="9"/>
      <c r="BG9" s="9"/>
      <c r="BH9" s="9"/>
      <c r="BI9" s="10"/>
      <c r="BJ9" s="9"/>
      <c r="BK9" s="9"/>
      <c r="BL9" s="9"/>
      <c r="BM9" s="9"/>
      <c r="BN9" s="9"/>
      <c r="BO9" s="9"/>
      <c r="BP9" s="9"/>
      <c r="BQ9" s="10"/>
      <c r="BR9" s="9"/>
      <c r="BS9" s="9"/>
      <c r="BT9" s="9"/>
      <c r="BU9" s="9"/>
      <c r="BV9" s="9"/>
      <c r="BW9" s="9"/>
      <c r="BX9" s="9"/>
      <c r="BY9" s="10"/>
      <c r="BZ9" s="9"/>
      <c r="CA9" s="9"/>
      <c r="CB9" s="9"/>
      <c r="CC9" s="9"/>
      <c r="CD9" s="9"/>
      <c r="CE9" s="9"/>
      <c r="CF9" s="9"/>
      <c r="CG9" s="10"/>
      <c r="CH9" s="9"/>
      <c r="CI9" s="9"/>
      <c r="CJ9" s="9"/>
      <c r="CK9" s="9"/>
      <c r="CL9" s="9"/>
      <c r="CM9" s="9"/>
      <c r="CN9" s="9"/>
      <c r="CO9" s="10"/>
      <c r="CP9" s="9"/>
      <c r="CQ9" s="9"/>
      <c r="CR9" s="9"/>
      <c r="CS9" s="9"/>
      <c r="CT9" s="9"/>
      <c r="CU9" s="9"/>
      <c r="CV9" s="9"/>
      <c r="CW9" s="10"/>
      <c r="CX9" s="9"/>
      <c r="CY9" s="9"/>
      <c r="CZ9" s="9"/>
      <c r="DA9" s="9"/>
      <c r="DB9" s="9"/>
      <c r="DC9" s="9"/>
      <c r="DD9" s="9"/>
      <c r="DE9" s="10"/>
      <c r="DF9" s="9"/>
      <c r="DG9" s="9"/>
      <c r="DH9" s="9"/>
      <c r="DI9" s="9"/>
      <c r="DJ9" s="9"/>
      <c r="DK9" s="9"/>
      <c r="DL9" s="9"/>
      <c r="DM9" s="10"/>
      <c r="DN9" s="9"/>
      <c r="DO9" s="9"/>
      <c r="DP9" s="9"/>
      <c r="DQ9" s="9"/>
      <c r="DR9" s="9"/>
      <c r="DS9" s="9"/>
      <c r="DT9" s="9"/>
      <c r="DU9" s="10"/>
      <c r="DV9" s="9"/>
      <c r="DW9" s="9"/>
      <c r="DX9" s="9"/>
      <c r="DY9" s="9"/>
      <c r="DZ9" s="9"/>
      <c r="EA9" s="9"/>
      <c r="EB9" s="9"/>
      <c r="EC9" s="10"/>
      <c r="ED9" s="9"/>
      <c r="EE9" s="9"/>
      <c r="EF9" s="9"/>
      <c r="EG9" s="9"/>
      <c r="EH9" s="9"/>
      <c r="EI9" s="9"/>
      <c r="EJ9" s="9"/>
      <c r="EK9" s="10"/>
      <c r="EL9" s="9"/>
      <c r="EM9" s="9"/>
      <c r="EN9" s="9"/>
      <c r="EO9" s="9"/>
      <c r="EP9" s="9"/>
      <c r="EQ9" s="9"/>
      <c r="ER9" s="9"/>
      <c r="ES9" s="10"/>
      <c r="ET9" s="9"/>
      <c r="EU9" s="9"/>
      <c r="EV9" s="9"/>
      <c r="EW9" s="9"/>
      <c r="EX9" s="9"/>
      <c r="EY9" s="9"/>
      <c r="EZ9" s="9"/>
      <c r="FA9" s="10"/>
      <c r="FB9" s="9"/>
      <c r="FC9" s="9"/>
      <c r="FD9" s="9"/>
      <c r="FE9" s="9"/>
      <c r="FF9" s="9"/>
      <c r="FG9" s="9"/>
      <c r="FH9" s="9"/>
      <c r="FI9" s="10"/>
      <c r="FJ9" s="9"/>
      <c r="FK9" s="9"/>
      <c r="FL9" s="9"/>
      <c r="FM9" s="9"/>
      <c r="FN9" s="9"/>
      <c r="FO9" s="9"/>
      <c r="FP9" s="9"/>
      <c r="FQ9" s="10"/>
      <c r="FR9" s="9"/>
      <c r="FS9" s="9"/>
      <c r="FT9" s="9"/>
      <c r="FU9" s="9"/>
      <c r="FV9" s="9"/>
      <c r="FW9" s="9"/>
      <c r="FX9" s="9"/>
      <c r="FY9" s="10"/>
      <c r="FZ9" s="9"/>
      <c r="GA9" s="9"/>
      <c r="GB9" s="9"/>
      <c r="GC9" s="9"/>
      <c r="GD9" s="9"/>
      <c r="GE9" s="9"/>
      <c r="GF9" s="9"/>
      <c r="GG9" s="10"/>
      <c r="GH9" s="9"/>
      <c r="GI9" s="9"/>
      <c r="GJ9" s="9"/>
      <c r="GK9" s="9"/>
      <c r="GL9" s="9"/>
      <c r="GM9" s="9"/>
      <c r="GN9" s="9"/>
      <c r="GO9" s="10"/>
      <c r="GP9" s="9"/>
      <c r="GQ9" s="9"/>
      <c r="GR9" s="9"/>
      <c r="GS9" s="9"/>
      <c r="GT9" s="9"/>
      <c r="GU9" s="9"/>
      <c r="GV9" s="9"/>
      <c r="GW9" s="10"/>
      <c r="GX9" s="9"/>
      <c r="GY9" s="9"/>
      <c r="GZ9" s="9"/>
      <c r="HA9" s="9"/>
      <c r="HB9" s="9"/>
      <c r="HC9" s="9"/>
      <c r="HD9" s="9"/>
      <c r="HE9" s="10"/>
      <c r="HF9" s="9"/>
      <c r="HG9" s="9"/>
      <c r="HH9" s="9"/>
      <c r="HI9" s="9"/>
      <c r="HJ9" s="9"/>
      <c r="HK9" s="9"/>
      <c r="HL9" s="9"/>
      <c r="HM9" s="10"/>
      <c r="HN9" s="9"/>
      <c r="HO9" s="9"/>
      <c r="HP9" s="9"/>
      <c r="HQ9" s="9"/>
      <c r="HR9" s="9"/>
      <c r="HS9" s="9"/>
      <c r="HT9" s="9"/>
      <c r="HU9" s="10"/>
      <c r="HV9" s="9"/>
      <c r="HW9" s="9"/>
      <c r="HX9" s="9"/>
      <c r="HY9" s="9"/>
      <c r="HZ9" s="9"/>
    </row>
    <row r="10" spans="1:234" s="11" customFormat="1" ht="13.5" thickBot="1" x14ac:dyDescent="0.25">
      <c r="A10" s="88" t="s">
        <v>19</v>
      </c>
      <c r="B10" s="71"/>
      <c r="C10" s="70" t="s">
        <v>4</v>
      </c>
      <c r="D10" s="139"/>
      <c r="E10" s="139"/>
      <c r="F10" s="139"/>
      <c r="G10" s="139"/>
      <c r="H10" s="9"/>
      <c r="I10" s="10"/>
      <c r="J10" s="10"/>
      <c r="K10" s="9"/>
      <c r="L10" s="9"/>
      <c r="M10" s="10"/>
      <c r="N10" s="10"/>
      <c r="O10" s="9"/>
      <c r="P10" s="9"/>
      <c r="Q10" s="10"/>
      <c r="R10" s="10"/>
      <c r="S10" s="9"/>
      <c r="T10" s="9"/>
      <c r="U10" s="10"/>
      <c r="V10" s="10"/>
      <c r="W10" s="9"/>
      <c r="X10" s="9"/>
      <c r="Y10" s="10"/>
      <c r="Z10" s="10"/>
      <c r="AA10" s="9"/>
      <c r="AB10" s="9"/>
      <c r="AC10" s="10"/>
      <c r="AD10" s="10"/>
      <c r="AE10" s="9"/>
      <c r="AF10" s="9"/>
      <c r="AG10" s="10"/>
      <c r="AH10" s="10"/>
      <c r="AI10" s="9"/>
      <c r="AJ10" s="9"/>
      <c r="AK10" s="10"/>
      <c r="AL10" s="10"/>
      <c r="AM10" s="9"/>
      <c r="AN10" s="9"/>
      <c r="AO10" s="10"/>
      <c r="AP10" s="10"/>
      <c r="AQ10" s="9"/>
      <c r="AR10" s="9"/>
      <c r="AS10" s="10"/>
      <c r="AT10" s="10"/>
      <c r="AU10" s="9"/>
      <c r="AV10" s="9"/>
      <c r="AW10" s="10"/>
      <c r="AX10" s="10"/>
      <c r="AY10" s="9"/>
      <c r="AZ10" s="9"/>
      <c r="BA10" s="10"/>
      <c r="BB10" s="10"/>
      <c r="BC10" s="9"/>
      <c r="BD10" s="9"/>
      <c r="BE10" s="10"/>
      <c r="BF10" s="10"/>
      <c r="BG10" s="9"/>
      <c r="BH10" s="9"/>
      <c r="BI10" s="10"/>
      <c r="BJ10" s="10"/>
      <c r="BK10" s="9"/>
      <c r="BL10" s="9"/>
      <c r="BM10" s="10"/>
      <c r="BN10" s="10"/>
      <c r="BO10" s="9"/>
      <c r="BP10" s="9"/>
      <c r="BQ10" s="10"/>
      <c r="BR10" s="10"/>
      <c r="BS10" s="9"/>
      <c r="BT10" s="9"/>
      <c r="BU10" s="10"/>
      <c r="BV10" s="10"/>
      <c r="BW10" s="9"/>
      <c r="BX10" s="9"/>
      <c r="BY10" s="10"/>
      <c r="BZ10" s="10"/>
      <c r="CA10" s="9"/>
      <c r="CB10" s="9"/>
      <c r="CC10" s="10"/>
      <c r="CD10" s="10"/>
      <c r="CE10" s="9"/>
      <c r="CF10" s="9"/>
      <c r="CG10" s="10"/>
      <c r="CH10" s="10"/>
      <c r="CI10" s="9"/>
      <c r="CJ10" s="9"/>
      <c r="CK10" s="10"/>
      <c r="CL10" s="10"/>
      <c r="CM10" s="9"/>
      <c r="CN10" s="9"/>
      <c r="CO10" s="10"/>
      <c r="CP10" s="10"/>
      <c r="CQ10" s="9"/>
      <c r="CR10" s="9"/>
      <c r="CS10" s="10"/>
      <c r="CT10" s="10"/>
      <c r="CU10" s="9"/>
      <c r="CV10" s="9"/>
      <c r="CW10" s="10"/>
      <c r="CX10" s="10"/>
      <c r="CY10" s="9"/>
      <c r="CZ10" s="9"/>
      <c r="DA10" s="10"/>
      <c r="DB10" s="10"/>
      <c r="DC10" s="9"/>
      <c r="DD10" s="9"/>
      <c r="DE10" s="10"/>
      <c r="DF10" s="10"/>
      <c r="DG10" s="9"/>
      <c r="DH10" s="9"/>
      <c r="DI10" s="10"/>
      <c r="DJ10" s="10"/>
      <c r="DK10" s="9"/>
      <c r="DL10" s="9"/>
      <c r="DM10" s="10"/>
      <c r="DN10" s="10"/>
      <c r="DO10" s="9"/>
      <c r="DP10" s="9"/>
      <c r="DQ10" s="10"/>
      <c r="DR10" s="10"/>
      <c r="DS10" s="9"/>
      <c r="DT10" s="9"/>
      <c r="DU10" s="10"/>
      <c r="DV10" s="10"/>
      <c r="DW10" s="9"/>
      <c r="DX10" s="9"/>
      <c r="DY10" s="10"/>
      <c r="DZ10" s="10"/>
      <c r="EA10" s="9"/>
      <c r="EB10" s="9"/>
      <c r="EC10" s="10"/>
      <c r="ED10" s="10"/>
      <c r="EE10" s="9"/>
      <c r="EF10" s="9"/>
      <c r="EG10" s="10"/>
      <c r="EH10" s="10"/>
      <c r="EI10" s="9"/>
      <c r="EJ10" s="9"/>
      <c r="EK10" s="10"/>
      <c r="EL10" s="10"/>
      <c r="EM10" s="9"/>
      <c r="EN10" s="9"/>
      <c r="EO10" s="10"/>
      <c r="EP10" s="10"/>
      <c r="EQ10" s="9"/>
      <c r="ER10" s="9"/>
      <c r="ES10" s="10"/>
      <c r="ET10" s="10"/>
      <c r="EU10" s="9"/>
      <c r="EV10" s="9"/>
      <c r="EW10" s="10"/>
      <c r="EX10" s="10"/>
      <c r="EY10" s="9"/>
      <c r="EZ10" s="9"/>
      <c r="FA10" s="10"/>
      <c r="FB10" s="10"/>
      <c r="FC10" s="9"/>
      <c r="FD10" s="9"/>
      <c r="FE10" s="10"/>
      <c r="FF10" s="10"/>
      <c r="FG10" s="9"/>
      <c r="FH10" s="9"/>
      <c r="FI10" s="10"/>
      <c r="FJ10" s="10"/>
      <c r="FK10" s="9"/>
      <c r="FL10" s="9"/>
      <c r="FM10" s="10"/>
      <c r="FN10" s="10"/>
      <c r="FO10" s="9"/>
      <c r="FP10" s="9"/>
      <c r="FQ10" s="10"/>
      <c r="FR10" s="10"/>
      <c r="FS10" s="9"/>
      <c r="FT10" s="9"/>
      <c r="FU10" s="10"/>
      <c r="FV10" s="10"/>
      <c r="FW10" s="9"/>
      <c r="FX10" s="9"/>
      <c r="FY10" s="10"/>
      <c r="FZ10" s="10"/>
      <c r="GA10" s="9"/>
      <c r="GB10" s="9"/>
      <c r="GC10" s="10"/>
      <c r="GD10" s="10"/>
      <c r="GE10" s="9"/>
      <c r="GF10" s="9"/>
      <c r="GG10" s="10"/>
      <c r="GH10" s="10"/>
      <c r="GI10" s="9"/>
      <c r="GJ10" s="9"/>
      <c r="GK10" s="10"/>
      <c r="GL10" s="10"/>
      <c r="GM10" s="9"/>
      <c r="GN10" s="9"/>
      <c r="GO10" s="10"/>
      <c r="GP10" s="10"/>
      <c r="GQ10" s="9"/>
      <c r="GR10" s="9"/>
      <c r="GS10" s="10"/>
      <c r="GT10" s="10"/>
      <c r="GU10" s="9"/>
      <c r="GV10" s="9"/>
      <c r="GW10" s="10"/>
      <c r="GX10" s="10"/>
      <c r="GY10" s="9"/>
      <c r="GZ10" s="9"/>
      <c r="HA10" s="10"/>
      <c r="HB10" s="10"/>
      <c r="HC10" s="9"/>
      <c r="HD10" s="9"/>
      <c r="HE10" s="10"/>
      <c r="HF10" s="10"/>
      <c r="HG10" s="9"/>
      <c r="HH10" s="9"/>
      <c r="HI10" s="10"/>
      <c r="HJ10" s="10"/>
      <c r="HK10" s="9"/>
      <c r="HL10" s="9"/>
      <c r="HM10" s="10"/>
      <c r="HN10" s="10"/>
      <c r="HO10" s="9"/>
      <c r="HP10" s="9"/>
      <c r="HQ10" s="10"/>
      <c r="HR10" s="10"/>
      <c r="HS10" s="9"/>
      <c r="HT10" s="9"/>
      <c r="HU10" s="10"/>
      <c r="HV10" s="10"/>
      <c r="HW10" s="9"/>
      <c r="HX10" s="9"/>
      <c r="HY10" s="10"/>
      <c r="HZ10" s="10"/>
    </row>
    <row r="11" spans="1:234" s="8" customFormat="1" ht="15.75" thickBot="1" x14ac:dyDescent="0.25">
      <c r="A11" s="141" t="s">
        <v>21</v>
      </c>
      <c r="B11" s="141"/>
      <c r="C11" s="141"/>
      <c r="D11" s="141"/>
      <c r="E11" s="141"/>
      <c r="F11" s="141"/>
      <c r="G11" s="141"/>
      <c r="H11" s="7"/>
      <c r="I11" s="12"/>
      <c r="J11" s="12"/>
      <c r="K11" s="7"/>
      <c r="L11" s="7"/>
      <c r="M11" s="12"/>
      <c r="N11" s="12"/>
      <c r="O11" s="7"/>
      <c r="P11" s="7"/>
      <c r="Q11" s="12"/>
      <c r="R11" s="12"/>
      <c r="S11" s="7"/>
      <c r="T11" s="7"/>
      <c r="U11" s="12"/>
      <c r="V11" s="12"/>
      <c r="W11" s="7"/>
      <c r="X11" s="7"/>
      <c r="Y11" s="12"/>
      <c r="Z11" s="12"/>
      <c r="AA11" s="7"/>
      <c r="AB11" s="7"/>
      <c r="AC11" s="12"/>
      <c r="AD11" s="12"/>
      <c r="AE11" s="7"/>
      <c r="AF11" s="7"/>
      <c r="AG11" s="12"/>
      <c r="AH11" s="12"/>
      <c r="AI11" s="7"/>
      <c r="AJ11" s="7"/>
      <c r="AK11" s="12"/>
      <c r="AL11" s="12"/>
      <c r="AM11" s="7"/>
      <c r="AN11" s="7"/>
      <c r="AO11" s="12"/>
      <c r="AP11" s="12"/>
      <c r="AQ11" s="7"/>
      <c r="AR11" s="7"/>
      <c r="AS11" s="12"/>
      <c r="AT11" s="12"/>
      <c r="AU11" s="7"/>
      <c r="AV11" s="7"/>
      <c r="AW11" s="12"/>
      <c r="AX11" s="12"/>
      <c r="AY11" s="7"/>
      <c r="AZ11" s="7"/>
      <c r="BA11" s="12"/>
      <c r="BB11" s="12"/>
      <c r="BC11" s="7"/>
      <c r="BD11" s="7"/>
      <c r="BE11" s="12"/>
      <c r="BF11" s="12"/>
      <c r="BG11" s="7"/>
      <c r="BH11" s="7"/>
      <c r="BI11" s="12"/>
      <c r="BJ11" s="12"/>
      <c r="BK11" s="7"/>
      <c r="BL11" s="7"/>
      <c r="BM11" s="12"/>
      <c r="BN11" s="12"/>
      <c r="BO11" s="7"/>
      <c r="BP11" s="7"/>
      <c r="BQ11" s="12"/>
      <c r="BR11" s="12"/>
      <c r="BS11" s="7"/>
      <c r="BT11" s="7"/>
      <c r="BU11" s="12"/>
      <c r="BV11" s="12"/>
      <c r="BW11" s="7"/>
      <c r="BX11" s="7"/>
      <c r="BY11" s="12"/>
      <c r="BZ11" s="12"/>
      <c r="CA11" s="7"/>
      <c r="CB11" s="7"/>
      <c r="CC11" s="12"/>
      <c r="CD11" s="12"/>
      <c r="CE11" s="7"/>
      <c r="CF11" s="7"/>
      <c r="CG11" s="12"/>
      <c r="CH11" s="12"/>
      <c r="CI11" s="7"/>
      <c r="CJ11" s="7"/>
      <c r="CK11" s="12"/>
      <c r="CL11" s="12"/>
      <c r="CM11" s="7"/>
      <c r="CN11" s="7"/>
      <c r="CO11" s="12"/>
      <c r="CP11" s="12"/>
      <c r="CQ11" s="7"/>
      <c r="CR11" s="7"/>
      <c r="CS11" s="12"/>
      <c r="CT11" s="12"/>
      <c r="CU11" s="7"/>
      <c r="CV11" s="7"/>
      <c r="CW11" s="12"/>
      <c r="CX11" s="12"/>
      <c r="CY11" s="7"/>
      <c r="CZ11" s="7"/>
      <c r="DA11" s="12"/>
      <c r="DB11" s="12"/>
      <c r="DC11" s="7"/>
      <c r="DD11" s="7"/>
      <c r="DE11" s="12"/>
      <c r="DF11" s="12"/>
      <c r="DG11" s="7"/>
      <c r="DH11" s="7"/>
      <c r="DI11" s="12"/>
      <c r="DJ11" s="12"/>
      <c r="DK11" s="7"/>
      <c r="DL11" s="7"/>
      <c r="DM11" s="12"/>
      <c r="DN11" s="12"/>
      <c r="DO11" s="7"/>
      <c r="DP11" s="7"/>
      <c r="DQ11" s="12"/>
      <c r="DR11" s="12"/>
      <c r="DS11" s="7"/>
      <c r="DT11" s="7"/>
      <c r="DU11" s="12"/>
      <c r="DV11" s="12"/>
      <c r="DW11" s="7"/>
      <c r="DX11" s="7"/>
      <c r="DY11" s="12"/>
      <c r="DZ11" s="12"/>
      <c r="EA11" s="7"/>
      <c r="EB11" s="7"/>
      <c r="EC11" s="12"/>
      <c r="ED11" s="12"/>
      <c r="EE11" s="7"/>
      <c r="EF11" s="7"/>
      <c r="EG11" s="12"/>
      <c r="EH11" s="12"/>
      <c r="EI11" s="7"/>
      <c r="EJ11" s="7"/>
      <c r="EK11" s="12"/>
      <c r="EL11" s="12"/>
      <c r="EM11" s="7"/>
      <c r="EN11" s="7"/>
      <c r="EO11" s="12"/>
      <c r="EP11" s="12"/>
      <c r="EQ11" s="7"/>
      <c r="ER11" s="7"/>
      <c r="ES11" s="12"/>
      <c r="ET11" s="12"/>
      <c r="EU11" s="7"/>
      <c r="EV11" s="7"/>
      <c r="EW11" s="12"/>
      <c r="EX11" s="12"/>
      <c r="EY11" s="7"/>
      <c r="EZ11" s="7"/>
      <c r="FA11" s="12"/>
      <c r="FB11" s="12"/>
      <c r="FC11" s="7"/>
      <c r="FD11" s="7"/>
      <c r="FE11" s="12"/>
      <c r="FF11" s="12"/>
      <c r="FG11" s="7"/>
      <c r="FH11" s="7"/>
      <c r="FI11" s="12"/>
      <c r="FJ11" s="12"/>
      <c r="FK11" s="7"/>
      <c r="FL11" s="7"/>
      <c r="FM11" s="12"/>
      <c r="FN11" s="12"/>
      <c r="FO11" s="7"/>
      <c r="FP11" s="7"/>
      <c r="FQ11" s="12"/>
      <c r="FR11" s="12"/>
      <c r="FS11" s="7"/>
      <c r="FT11" s="7"/>
      <c r="FU11" s="12"/>
      <c r="FV11" s="12"/>
      <c r="FW11" s="7"/>
      <c r="FX11" s="7"/>
      <c r="FY11" s="12"/>
      <c r="FZ11" s="12"/>
      <c r="GA11" s="7"/>
      <c r="GB11" s="7"/>
      <c r="GC11" s="12"/>
      <c r="GD11" s="12"/>
      <c r="GE11" s="7"/>
      <c r="GF11" s="7"/>
      <c r="GG11" s="12"/>
      <c r="GH11" s="12"/>
      <c r="GI11" s="7"/>
      <c r="GJ11" s="7"/>
      <c r="GK11" s="12"/>
      <c r="GL11" s="12"/>
      <c r="GM11" s="7"/>
      <c r="GN11" s="7"/>
      <c r="GO11" s="12"/>
      <c r="GP11" s="12"/>
      <c r="GQ11" s="7"/>
      <c r="GR11" s="7"/>
      <c r="GS11" s="12"/>
      <c r="GT11" s="12"/>
      <c r="GU11" s="7"/>
      <c r="GV11" s="7"/>
      <c r="GW11" s="12"/>
      <c r="GX11" s="12"/>
      <c r="GY11" s="7"/>
      <c r="GZ11" s="7"/>
      <c r="HA11" s="12"/>
      <c r="HB11" s="12"/>
      <c r="HC11" s="7"/>
      <c r="HD11" s="7"/>
      <c r="HE11" s="12"/>
      <c r="HF11" s="12"/>
      <c r="HG11" s="7"/>
      <c r="HH11" s="7"/>
      <c r="HI11" s="12"/>
      <c r="HJ11" s="12"/>
      <c r="HK11" s="7"/>
      <c r="HL11" s="7"/>
      <c r="HM11" s="12"/>
      <c r="HN11" s="12"/>
      <c r="HO11" s="7"/>
      <c r="HP11" s="7"/>
      <c r="HQ11" s="12"/>
      <c r="HR11" s="12"/>
      <c r="HS11" s="7"/>
      <c r="HT11" s="7"/>
      <c r="HU11" s="12"/>
      <c r="HV11" s="12"/>
      <c r="HW11" s="7"/>
      <c r="HX11" s="7"/>
      <c r="HY11" s="12"/>
      <c r="HZ11" s="12"/>
    </row>
    <row r="12" spans="1:234" s="8" customFormat="1" ht="21.75" customHeight="1" x14ac:dyDescent="0.2">
      <c r="A12" s="143" t="s">
        <v>9</v>
      </c>
      <c r="B12" s="143" t="s">
        <v>0</v>
      </c>
      <c r="C12" s="145" t="s">
        <v>1</v>
      </c>
      <c r="D12" s="143" t="s">
        <v>2</v>
      </c>
      <c r="E12" s="132" t="s">
        <v>53</v>
      </c>
      <c r="F12" s="132"/>
      <c r="G12" s="132" t="s">
        <v>44</v>
      </c>
    </row>
    <row r="13" spans="1:234" s="8" customFormat="1" ht="28.5" customHeight="1" thickBot="1" x14ac:dyDescent="0.25">
      <c r="A13" s="144"/>
      <c r="B13" s="144"/>
      <c r="C13" s="146"/>
      <c r="D13" s="144"/>
      <c r="E13" s="129" t="s">
        <v>3</v>
      </c>
      <c r="F13" s="129" t="s">
        <v>5</v>
      </c>
      <c r="G13" s="142"/>
    </row>
    <row r="14" spans="1:234" s="8" customFormat="1" ht="25.5" customHeight="1" x14ac:dyDescent="0.2">
      <c r="A14" s="72" t="s">
        <v>60</v>
      </c>
      <c r="B14" s="130"/>
      <c r="C14" s="130"/>
      <c r="D14" s="130"/>
      <c r="E14" s="73"/>
      <c r="F14" s="73"/>
      <c r="G14" s="73"/>
    </row>
    <row r="15" spans="1:234" x14ac:dyDescent="0.2">
      <c r="A15" s="74" t="s">
        <v>10</v>
      </c>
      <c r="B15" s="75" t="s">
        <v>11</v>
      </c>
      <c r="C15" s="76"/>
      <c r="D15" s="76"/>
      <c r="E15" s="76"/>
      <c r="F15" s="76"/>
      <c r="G15" s="76"/>
    </row>
    <row r="16" spans="1:234" x14ac:dyDescent="0.2">
      <c r="A16" s="201">
        <v>1</v>
      </c>
      <c r="B16" s="202" t="s">
        <v>106</v>
      </c>
      <c r="C16" s="77"/>
      <c r="D16" s="78"/>
      <c r="E16" s="79"/>
      <c r="F16" s="79"/>
      <c r="G16" s="79"/>
    </row>
    <row r="17" spans="1:7" s="13" customFormat="1" x14ac:dyDescent="0.2">
      <c r="A17" s="203" t="s">
        <v>145</v>
      </c>
      <c r="B17" s="204" t="s">
        <v>75</v>
      </c>
      <c r="C17" s="205">
        <v>1</v>
      </c>
      <c r="D17" s="206" t="s">
        <v>80</v>
      </c>
      <c r="E17" s="237"/>
      <c r="F17" s="207" t="s">
        <v>58</v>
      </c>
      <c r="G17" s="208">
        <f t="shared" ref="G17:G31" si="0">SUM(E17,F17)*C17</f>
        <v>0</v>
      </c>
    </row>
    <row r="18" spans="1:7" s="13" customFormat="1" ht="25.5" x14ac:dyDescent="0.2">
      <c r="A18" s="203" t="s">
        <v>148</v>
      </c>
      <c r="B18" s="204" t="s">
        <v>131</v>
      </c>
      <c r="C18" s="205">
        <v>10</v>
      </c>
      <c r="D18" s="206" t="s">
        <v>56</v>
      </c>
      <c r="E18" s="207" t="s">
        <v>58</v>
      </c>
      <c r="F18" s="237"/>
      <c r="G18" s="208">
        <f t="shared" si="0"/>
        <v>0</v>
      </c>
    </row>
    <row r="19" spans="1:7" s="13" customFormat="1" ht="25.5" x14ac:dyDescent="0.2">
      <c r="A19" s="203" t="s">
        <v>149</v>
      </c>
      <c r="B19" s="204" t="s">
        <v>239</v>
      </c>
      <c r="C19" s="205">
        <v>18</v>
      </c>
      <c r="D19" s="206" t="s">
        <v>55</v>
      </c>
      <c r="E19" s="237"/>
      <c r="F19" s="237"/>
      <c r="G19" s="208">
        <f t="shared" si="0"/>
        <v>0</v>
      </c>
    </row>
    <row r="20" spans="1:7" x14ac:dyDescent="0.2">
      <c r="A20" s="209">
        <v>2</v>
      </c>
      <c r="B20" s="210" t="s">
        <v>66</v>
      </c>
      <c r="C20" s="211"/>
      <c r="D20" s="205"/>
      <c r="E20" s="212"/>
      <c r="F20" s="212"/>
      <c r="G20" s="207"/>
    </row>
    <row r="21" spans="1:7" s="13" customFormat="1" x14ac:dyDescent="0.2">
      <c r="A21" s="213" t="s">
        <v>163</v>
      </c>
      <c r="B21" s="204" t="s">
        <v>114</v>
      </c>
      <c r="C21" s="205">
        <v>1</v>
      </c>
      <c r="D21" s="206" t="s">
        <v>80</v>
      </c>
      <c r="E21" s="237"/>
      <c r="F21" s="207" t="s">
        <v>58</v>
      </c>
      <c r="G21" s="208">
        <f t="shared" si="0"/>
        <v>0</v>
      </c>
    </row>
    <row r="22" spans="1:7" s="13" customFormat="1" x14ac:dyDescent="0.2">
      <c r="A22" s="213" t="s">
        <v>57</v>
      </c>
      <c r="B22" s="204" t="s">
        <v>105</v>
      </c>
      <c r="C22" s="205">
        <v>1</v>
      </c>
      <c r="D22" s="206" t="s">
        <v>80</v>
      </c>
      <c r="E22" s="207" t="s">
        <v>58</v>
      </c>
      <c r="F22" s="237"/>
      <c r="G22" s="208">
        <f t="shared" si="0"/>
        <v>0</v>
      </c>
    </row>
    <row r="23" spans="1:7" s="13" customFormat="1" x14ac:dyDescent="0.2">
      <c r="A23" s="213" t="s">
        <v>62</v>
      </c>
      <c r="B23" s="204" t="s">
        <v>103</v>
      </c>
      <c r="C23" s="205">
        <v>1</v>
      </c>
      <c r="D23" s="206" t="s">
        <v>80</v>
      </c>
      <c r="E23" s="207" t="s">
        <v>58</v>
      </c>
      <c r="F23" s="237"/>
      <c r="G23" s="208">
        <f t="shared" si="0"/>
        <v>0</v>
      </c>
    </row>
    <row r="24" spans="1:7" s="13" customFormat="1" x14ac:dyDescent="0.2">
      <c r="A24" s="213" t="s">
        <v>63</v>
      </c>
      <c r="B24" s="204" t="s">
        <v>233</v>
      </c>
      <c r="C24" s="205">
        <v>1</v>
      </c>
      <c r="D24" s="206" t="s">
        <v>80</v>
      </c>
      <c r="E24" s="237"/>
      <c r="F24" s="237"/>
      <c r="G24" s="208">
        <f t="shared" si="0"/>
        <v>0</v>
      </c>
    </row>
    <row r="25" spans="1:7" s="13" customFormat="1" x14ac:dyDescent="0.2">
      <c r="A25" s="209">
        <v>3</v>
      </c>
      <c r="B25" s="210" t="s">
        <v>107</v>
      </c>
      <c r="C25" s="211"/>
      <c r="D25" s="205"/>
      <c r="E25" s="212"/>
      <c r="F25" s="212"/>
      <c r="G25" s="207"/>
    </row>
    <row r="26" spans="1:7" s="13" customFormat="1" x14ac:dyDescent="0.2">
      <c r="A26" s="213" t="s">
        <v>169</v>
      </c>
      <c r="B26" s="204" t="s">
        <v>291</v>
      </c>
      <c r="C26" s="205">
        <v>1</v>
      </c>
      <c r="D26" s="206" t="s">
        <v>76</v>
      </c>
      <c r="E26" s="237"/>
      <c r="F26" s="237"/>
      <c r="G26" s="208">
        <f t="shared" ref="G26:G27" si="1">SUM(E26,F26)*C26</f>
        <v>0</v>
      </c>
    </row>
    <row r="27" spans="1:7" s="13" customFormat="1" x14ac:dyDescent="0.2">
      <c r="A27" s="213" t="s">
        <v>172</v>
      </c>
      <c r="B27" s="204" t="s">
        <v>290</v>
      </c>
      <c r="C27" s="205">
        <v>18</v>
      </c>
      <c r="D27" s="206" t="s">
        <v>76</v>
      </c>
      <c r="E27" s="207" t="s">
        <v>58</v>
      </c>
      <c r="F27" s="237"/>
      <c r="G27" s="208">
        <f t="shared" si="1"/>
        <v>0</v>
      </c>
    </row>
    <row r="28" spans="1:7" s="13" customFormat="1" x14ac:dyDescent="0.2">
      <c r="A28" s="213" t="s">
        <v>174</v>
      </c>
      <c r="B28" s="204" t="s">
        <v>140</v>
      </c>
      <c r="C28" s="205">
        <v>15</v>
      </c>
      <c r="D28" s="206" t="s">
        <v>77</v>
      </c>
      <c r="E28" s="207" t="s">
        <v>58</v>
      </c>
      <c r="F28" s="237"/>
      <c r="G28" s="208">
        <f t="shared" ref="G28" si="2">SUM(E28,F28)*C28</f>
        <v>0</v>
      </c>
    </row>
    <row r="29" spans="1:7" s="13" customFormat="1" x14ac:dyDescent="0.2">
      <c r="A29" s="213" t="s">
        <v>176</v>
      </c>
      <c r="B29" s="204" t="s">
        <v>104</v>
      </c>
      <c r="C29" s="205">
        <v>20</v>
      </c>
      <c r="D29" s="206" t="s">
        <v>77</v>
      </c>
      <c r="E29" s="237"/>
      <c r="F29" s="237"/>
      <c r="G29" s="208">
        <f t="shared" si="0"/>
        <v>0</v>
      </c>
    </row>
    <row r="30" spans="1:7" s="13" customFormat="1" x14ac:dyDescent="0.2">
      <c r="A30" s="213" t="s">
        <v>178</v>
      </c>
      <c r="B30" s="204" t="s">
        <v>108</v>
      </c>
      <c r="C30" s="205">
        <v>18</v>
      </c>
      <c r="D30" s="206" t="s">
        <v>77</v>
      </c>
      <c r="E30" s="237"/>
      <c r="F30" s="237"/>
      <c r="G30" s="208">
        <f t="shared" si="0"/>
        <v>0</v>
      </c>
    </row>
    <row r="31" spans="1:7" s="13" customFormat="1" x14ac:dyDescent="0.2">
      <c r="A31" s="213" t="s">
        <v>179</v>
      </c>
      <c r="B31" s="204" t="s">
        <v>286</v>
      </c>
      <c r="C31" s="205">
        <v>10</v>
      </c>
      <c r="D31" s="206" t="s">
        <v>77</v>
      </c>
      <c r="E31" s="207" t="s">
        <v>58</v>
      </c>
      <c r="F31" s="237"/>
      <c r="G31" s="208">
        <f t="shared" si="0"/>
        <v>0</v>
      </c>
    </row>
    <row r="32" spans="1:7" s="13" customFormat="1" x14ac:dyDescent="0.2">
      <c r="A32" s="213" t="s">
        <v>181</v>
      </c>
      <c r="B32" s="204" t="s">
        <v>78</v>
      </c>
      <c r="C32" s="211">
        <v>3</v>
      </c>
      <c r="D32" s="206" t="s">
        <v>77</v>
      </c>
      <c r="E32" s="207" t="s">
        <v>58</v>
      </c>
      <c r="F32" s="237"/>
      <c r="G32" s="208">
        <f t="shared" ref="G32:G47" si="3">SUM(E32,F32)*C32</f>
        <v>0</v>
      </c>
    </row>
    <row r="33" spans="1:12" s="13" customFormat="1" x14ac:dyDescent="0.2">
      <c r="A33" s="213" t="s">
        <v>183</v>
      </c>
      <c r="B33" s="204" t="s">
        <v>234</v>
      </c>
      <c r="C33" s="211">
        <v>1</v>
      </c>
      <c r="D33" s="206" t="s">
        <v>80</v>
      </c>
      <c r="E33" s="237"/>
      <c r="F33" s="237"/>
      <c r="G33" s="208">
        <f t="shared" si="3"/>
        <v>0</v>
      </c>
    </row>
    <row r="34" spans="1:12" s="13" customFormat="1" x14ac:dyDescent="0.2">
      <c r="A34" s="213" t="s">
        <v>185</v>
      </c>
      <c r="B34" s="204" t="s">
        <v>79</v>
      </c>
      <c r="C34" s="211">
        <v>4</v>
      </c>
      <c r="D34" s="206" t="s">
        <v>80</v>
      </c>
      <c r="E34" s="207" t="s">
        <v>58</v>
      </c>
      <c r="F34" s="237"/>
      <c r="G34" s="208">
        <f t="shared" si="3"/>
        <v>0</v>
      </c>
    </row>
    <row r="35" spans="1:12" s="13" customFormat="1" x14ac:dyDescent="0.2">
      <c r="A35" s="213" t="s">
        <v>139</v>
      </c>
      <c r="B35" s="204" t="s">
        <v>97</v>
      </c>
      <c r="C35" s="211">
        <v>1</v>
      </c>
      <c r="D35" s="206" t="s">
        <v>77</v>
      </c>
      <c r="E35" s="207" t="s">
        <v>58</v>
      </c>
      <c r="F35" s="237"/>
      <c r="G35" s="208">
        <f t="shared" si="3"/>
        <v>0</v>
      </c>
    </row>
    <row r="36" spans="1:12" s="13" customFormat="1" x14ac:dyDescent="0.2">
      <c r="A36" s="213" t="s">
        <v>187</v>
      </c>
      <c r="B36" s="204" t="s">
        <v>112</v>
      </c>
      <c r="C36" s="211">
        <v>6</v>
      </c>
      <c r="D36" s="206" t="s">
        <v>77</v>
      </c>
      <c r="E36" s="237"/>
      <c r="F36" s="237"/>
      <c r="G36" s="208">
        <f t="shared" si="3"/>
        <v>0</v>
      </c>
    </row>
    <row r="37" spans="1:12" s="87" customFormat="1" ht="30.75" customHeight="1" x14ac:dyDescent="0.2">
      <c r="A37" s="213" t="s">
        <v>189</v>
      </c>
      <c r="B37" s="204" t="s">
        <v>82</v>
      </c>
      <c r="C37" s="211">
        <v>6</v>
      </c>
      <c r="D37" s="206" t="s">
        <v>76</v>
      </c>
      <c r="E37" s="237"/>
      <c r="F37" s="237"/>
      <c r="G37" s="214">
        <f t="shared" si="3"/>
        <v>0</v>
      </c>
    </row>
    <row r="38" spans="1:12" s="87" customFormat="1" ht="30.75" customHeight="1" x14ac:dyDescent="0.2">
      <c r="A38" s="213" t="s">
        <v>85</v>
      </c>
      <c r="B38" s="215" t="s">
        <v>110</v>
      </c>
      <c r="C38" s="216">
        <v>4</v>
      </c>
      <c r="D38" s="217" t="s">
        <v>76</v>
      </c>
      <c r="E38" s="237"/>
      <c r="F38" s="237"/>
      <c r="G38" s="214">
        <f t="shared" si="3"/>
        <v>0</v>
      </c>
    </row>
    <row r="39" spans="1:12" s="13" customFormat="1" x14ac:dyDescent="0.2">
      <c r="A39" s="213" t="s">
        <v>192</v>
      </c>
      <c r="B39" s="204" t="s">
        <v>109</v>
      </c>
      <c r="C39" s="211">
        <v>18</v>
      </c>
      <c r="D39" s="206" t="s">
        <v>77</v>
      </c>
      <c r="E39" s="237"/>
      <c r="F39" s="237"/>
      <c r="G39" s="208">
        <f t="shared" si="3"/>
        <v>0</v>
      </c>
      <c r="L39" s="87"/>
    </row>
    <row r="40" spans="1:12" s="13" customFormat="1" x14ac:dyDescent="0.2">
      <c r="A40" s="213" t="s">
        <v>86</v>
      </c>
      <c r="B40" s="204" t="s">
        <v>141</v>
      </c>
      <c r="C40" s="211">
        <v>30</v>
      </c>
      <c r="D40" s="206" t="s">
        <v>77</v>
      </c>
      <c r="E40" s="207" t="s">
        <v>58</v>
      </c>
      <c r="F40" s="237"/>
      <c r="G40" s="208">
        <f t="shared" si="3"/>
        <v>0</v>
      </c>
    </row>
    <row r="41" spans="1:12" s="13" customFormat="1" x14ac:dyDescent="0.2">
      <c r="A41" s="213" t="s">
        <v>193</v>
      </c>
      <c r="B41" s="204" t="s">
        <v>84</v>
      </c>
      <c r="C41" s="211">
        <v>1</v>
      </c>
      <c r="D41" s="206" t="s">
        <v>80</v>
      </c>
      <c r="E41" s="237"/>
      <c r="F41" s="237"/>
      <c r="G41" s="208">
        <f t="shared" si="3"/>
        <v>0</v>
      </c>
    </row>
    <row r="42" spans="1:12" s="13" customFormat="1" x14ac:dyDescent="0.2">
      <c r="A42" s="213" t="s">
        <v>194</v>
      </c>
      <c r="B42" s="204" t="s">
        <v>83</v>
      </c>
      <c r="C42" s="211">
        <v>1</v>
      </c>
      <c r="D42" s="206" t="s">
        <v>80</v>
      </c>
      <c r="E42" s="237"/>
      <c r="F42" s="237"/>
      <c r="G42" s="208">
        <f t="shared" si="3"/>
        <v>0</v>
      </c>
    </row>
    <row r="43" spans="1:12" s="87" customFormat="1" x14ac:dyDescent="0.2">
      <c r="A43" s="213" t="s">
        <v>87</v>
      </c>
      <c r="B43" s="204" t="s">
        <v>101</v>
      </c>
      <c r="C43" s="211">
        <v>1</v>
      </c>
      <c r="D43" s="206" t="s">
        <v>80</v>
      </c>
      <c r="E43" s="237"/>
      <c r="F43" s="237"/>
      <c r="G43" s="214">
        <f t="shared" si="3"/>
        <v>0</v>
      </c>
    </row>
    <row r="44" spans="1:12" s="13" customFormat="1" x14ac:dyDescent="0.2">
      <c r="A44" s="213" t="s">
        <v>300</v>
      </c>
      <c r="B44" s="204" t="s">
        <v>133</v>
      </c>
      <c r="C44" s="211">
        <v>1</v>
      </c>
      <c r="D44" s="206" t="s">
        <v>80</v>
      </c>
      <c r="E44" s="207" t="s">
        <v>58</v>
      </c>
      <c r="F44" s="237"/>
      <c r="G44" s="208">
        <f t="shared" si="3"/>
        <v>0</v>
      </c>
    </row>
    <row r="45" spans="1:12" s="13" customFormat="1" x14ac:dyDescent="0.2">
      <c r="A45" s="213" t="s">
        <v>301</v>
      </c>
      <c r="B45" s="204" t="s">
        <v>99</v>
      </c>
      <c r="C45" s="211">
        <v>1</v>
      </c>
      <c r="D45" s="206" t="s">
        <v>100</v>
      </c>
      <c r="E45" s="207" t="s">
        <v>58</v>
      </c>
      <c r="F45" s="237"/>
      <c r="G45" s="208">
        <f t="shared" si="3"/>
        <v>0</v>
      </c>
    </row>
    <row r="46" spans="1:12" s="13" customFormat="1" x14ac:dyDescent="0.2">
      <c r="A46" s="213" t="s">
        <v>302</v>
      </c>
      <c r="B46" s="204" t="s">
        <v>98</v>
      </c>
      <c r="C46" s="211">
        <v>8</v>
      </c>
      <c r="D46" s="206" t="s">
        <v>81</v>
      </c>
      <c r="E46" s="237"/>
      <c r="F46" s="237"/>
      <c r="G46" s="208">
        <f t="shared" si="3"/>
        <v>0</v>
      </c>
    </row>
    <row r="47" spans="1:12" s="13" customFormat="1" x14ac:dyDescent="0.2">
      <c r="A47" s="213" t="s">
        <v>246</v>
      </c>
      <c r="B47" s="204" t="s">
        <v>289</v>
      </c>
      <c r="C47" s="211">
        <v>1</v>
      </c>
      <c r="D47" s="206" t="s">
        <v>80</v>
      </c>
      <c r="E47" s="237"/>
      <c r="F47" s="237"/>
      <c r="G47" s="208">
        <f t="shared" si="3"/>
        <v>0</v>
      </c>
    </row>
    <row r="48" spans="1:12" s="13" customFormat="1" x14ac:dyDescent="0.2">
      <c r="A48" s="213" t="s">
        <v>247</v>
      </c>
      <c r="B48" s="204" t="s">
        <v>102</v>
      </c>
      <c r="C48" s="211">
        <v>3</v>
      </c>
      <c r="D48" s="206" t="s">
        <v>80</v>
      </c>
      <c r="E48" s="207" t="s">
        <v>58</v>
      </c>
      <c r="F48" s="237"/>
      <c r="G48" s="208">
        <f t="shared" ref="G48:G50" si="4">SUM(E48,F48)*C48</f>
        <v>0</v>
      </c>
    </row>
    <row r="49" spans="1:7" s="13" customFormat="1" x14ac:dyDescent="0.2">
      <c r="A49" s="209">
        <v>4</v>
      </c>
      <c r="B49" s="210" t="s">
        <v>237</v>
      </c>
      <c r="C49" s="211"/>
      <c r="D49" s="205"/>
      <c r="E49" s="212"/>
      <c r="F49" s="212"/>
      <c r="G49" s="208"/>
    </row>
    <row r="50" spans="1:7" s="13" customFormat="1" ht="25.5" x14ac:dyDescent="0.2">
      <c r="A50" s="213" t="s">
        <v>198</v>
      </c>
      <c r="B50" s="204" t="s">
        <v>271</v>
      </c>
      <c r="C50" s="211">
        <v>18</v>
      </c>
      <c r="D50" s="206" t="s">
        <v>77</v>
      </c>
      <c r="E50" s="237"/>
      <c r="F50" s="237"/>
      <c r="G50" s="208">
        <f t="shared" si="4"/>
        <v>0</v>
      </c>
    </row>
    <row r="51" spans="1:7" s="13" customFormat="1" x14ac:dyDescent="0.2">
      <c r="A51" s="209">
        <v>5</v>
      </c>
      <c r="B51" s="210" t="s">
        <v>118</v>
      </c>
      <c r="C51" s="211"/>
      <c r="D51" s="205"/>
      <c r="E51" s="212"/>
      <c r="F51" s="212"/>
      <c r="G51" s="207"/>
    </row>
    <row r="52" spans="1:7" s="13" customFormat="1" ht="25.5" x14ac:dyDescent="0.2">
      <c r="A52" s="213" t="s">
        <v>29</v>
      </c>
      <c r="B52" s="204" t="s">
        <v>288</v>
      </c>
      <c r="C52" s="211">
        <v>10</v>
      </c>
      <c r="D52" s="206" t="s">
        <v>77</v>
      </c>
      <c r="E52" s="207" t="s">
        <v>58</v>
      </c>
      <c r="F52" s="237"/>
      <c r="G52" s="208">
        <f t="shared" ref="G52:G53" si="5">SUM(E52,F52)*C52</f>
        <v>0</v>
      </c>
    </row>
    <row r="53" spans="1:7" s="13" customFormat="1" x14ac:dyDescent="0.2">
      <c r="A53" s="213" t="s">
        <v>31</v>
      </c>
      <c r="B53" s="204" t="s">
        <v>287</v>
      </c>
      <c r="C53" s="211">
        <v>2</v>
      </c>
      <c r="D53" s="206" t="s">
        <v>77</v>
      </c>
      <c r="E53" s="237"/>
      <c r="F53" s="237"/>
      <c r="G53" s="208">
        <f t="shared" si="5"/>
        <v>0</v>
      </c>
    </row>
    <row r="54" spans="1:7" s="13" customFormat="1" x14ac:dyDescent="0.2">
      <c r="A54" s="213" t="s">
        <v>33</v>
      </c>
      <c r="B54" s="204" t="s">
        <v>312</v>
      </c>
      <c r="C54" s="211">
        <v>20</v>
      </c>
      <c r="D54" s="206" t="s">
        <v>77</v>
      </c>
      <c r="E54" s="237"/>
      <c r="F54" s="237"/>
      <c r="G54" s="208">
        <f t="shared" ref="G54:G55" si="6">SUM(E54,F54)*C54</f>
        <v>0</v>
      </c>
    </row>
    <row r="55" spans="1:7" s="13" customFormat="1" x14ac:dyDescent="0.2">
      <c r="A55" s="213" t="s">
        <v>35</v>
      </c>
      <c r="B55" s="204" t="s">
        <v>88</v>
      </c>
      <c r="C55" s="211">
        <v>10</v>
      </c>
      <c r="D55" s="206" t="s">
        <v>81</v>
      </c>
      <c r="E55" s="237"/>
      <c r="F55" s="237"/>
      <c r="G55" s="208">
        <f t="shared" si="6"/>
        <v>0</v>
      </c>
    </row>
    <row r="56" spans="1:7" s="13" customFormat="1" x14ac:dyDescent="0.2">
      <c r="A56" s="209">
        <v>6</v>
      </c>
      <c r="B56" s="210" t="s">
        <v>74</v>
      </c>
      <c r="C56" s="211"/>
      <c r="D56" s="205"/>
      <c r="E56" s="212"/>
      <c r="F56" s="212"/>
      <c r="G56" s="207"/>
    </row>
    <row r="57" spans="1:7" s="13" customFormat="1" x14ac:dyDescent="0.2">
      <c r="A57" s="213" t="s">
        <v>218</v>
      </c>
      <c r="B57" s="204" t="s">
        <v>128</v>
      </c>
      <c r="C57" s="211">
        <v>4</v>
      </c>
      <c r="D57" s="206" t="s">
        <v>77</v>
      </c>
      <c r="E57" s="237"/>
      <c r="F57" s="237"/>
      <c r="G57" s="208">
        <f t="shared" ref="G57:G58" si="7">SUM(E57,F57)*C57</f>
        <v>0</v>
      </c>
    </row>
    <row r="58" spans="1:7" s="13" customFormat="1" ht="30.75" customHeight="1" x14ac:dyDescent="0.2">
      <c r="A58" s="213" t="s">
        <v>220</v>
      </c>
      <c r="B58" s="204" t="s">
        <v>292</v>
      </c>
      <c r="C58" s="211">
        <v>2</v>
      </c>
      <c r="D58" s="206" t="s">
        <v>77</v>
      </c>
      <c r="E58" s="237"/>
      <c r="F58" s="237"/>
      <c r="G58" s="208">
        <f t="shared" si="7"/>
        <v>0</v>
      </c>
    </row>
    <row r="59" spans="1:7" s="13" customFormat="1" x14ac:dyDescent="0.2">
      <c r="A59" s="209">
        <v>7</v>
      </c>
      <c r="B59" s="210" t="s">
        <v>73</v>
      </c>
      <c r="C59" s="211"/>
      <c r="D59" s="205"/>
      <c r="E59" s="212"/>
      <c r="F59" s="212"/>
      <c r="G59" s="207"/>
    </row>
    <row r="60" spans="1:7" s="13" customFormat="1" x14ac:dyDescent="0.2">
      <c r="A60" s="213" t="s">
        <v>248</v>
      </c>
      <c r="B60" s="204" t="s">
        <v>90</v>
      </c>
      <c r="C60" s="211">
        <v>25</v>
      </c>
      <c r="D60" s="206" t="s">
        <v>77</v>
      </c>
      <c r="E60" s="237"/>
      <c r="F60" s="237"/>
      <c r="G60" s="208">
        <f t="shared" ref="G60:G61" si="8">SUM(E60,F60)*C60</f>
        <v>0</v>
      </c>
    </row>
    <row r="61" spans="1:7" s="13" customFormat="1" ht="25.5" x14ac:dyDescent="0.2">
      <c r="A61" s="213" t="s">
        <v>249</v>
      </c>
      <c r="B61" s="204" t="s">
        <v>125</v>
      </c>
      <c r="C61" s="211">
        <v>25</v>
      </c>
      <c r="D61" s="206" t="s">
        <v>77</v>
      </c>
      <c r="E61" s="237"/>
      <c r="F61" s="237"/>
      <c r="G61" s="208">
        <f t="shared" si="8"/>
        <v>0</v>
      </c>
    </row>
    <row r="62" spans="1:7" s="13" customFormat="1" x14ac:dyDescent="0.2">
      <c r="A62" s="209">
        <v>8</v>
      </c>
      <c r="B62" s="210" t="s">
        <v>68</v>
      </c>
      <c r="C62" s="211"/>
      <c r="D62" s="205"/>
      <c r="E62" s="212"/>
      <c r="F62" s="212"/>
      <c r="G62" s="207"/>
    </row>
    <row r="63" spans="1:7" s="13" customFormat="1" ht="25.5" x14ac:dyDescent="0.2">
      <c r="A63" s="213" t="s">
        <v>303</v>
      </c>
      <c r="B63" s="204" t="s">
        <v>293</v>
      </c>
      <c r="C63" s="211">
        <v>6</v>
      </c>
      <c r="D63" s="205" t="s">
        <v>77</v>
      </c>
      <c r="E63" s="237"/>
      <c r="F63" s="237"/>
      <c r="G63" s="208">
        <f t="shared" ref="G63:G68" si="9">SUM(E63,F63)*C63</f>
        <v>0</v>
      </c>
    </row>
    <row r="64" spans="1:7" s="13" customFormat="1" x14ac:dyDescent="0.2">
      <c r="A64" s="213" t="s">
        <v>250</v>
      </c>
      <c r="B64" s="204" t="s">
        <v>134</v>
      </c>
      <c r="C64" s="211">
        <v>30</v>
      </c>
      <c r="D64" s="205" t="s">
        <v>55</v>
      </c>
      <c r="E64" s="237"/>
      <c r="F64" s="237"/>
      <c r="G64" s="208">
        <f t="shared" ref="G64:G65" si="10">SUM(E64,F64)*C64</f>
        <v>0</v>
      </c>
    </row>
    <row r="65" spans="1:7" s="13" customFormat="1" x14ac:dyDescent="0.2">
      <c r="A65" s="213" t="s">
        <v>251</v>
      </c>
      <c r="B65" s="204" t="s">
        <v>135</v>
      </c>
      <c r="C65" s="211">
        <v>22</v>
      </c>
      <c r="D65" s="205" t="s">
        <v>55</v>
      </c>
      <c r="E65" s="207" t="s">
        <v>58</v>
      </c>
      <c r="F65" s="237"/>
      <c r="G65" s="208">
        <f t="shared" si="10"/>
        <v>0</v>
      </c>
    </row>
    <row r="66" spans="1:7" s="13" customFormat="1" ht="25.5" x14ac:dyDescent="0.2">
      <c r="A66" s="213" t="s">
        <v>252</v>
      </c>
      <c r="B66" s="204" t="s">
        <v>238</v>
      </c>
      <c r="C66" s="211">
        <v>4</v>
      </c>
      <c r="D66" s="205" t="s">
        <v>144</v>
      </c>
      <c r="E66" s="207" t="s">
        <v>58</v>
      </c>
      <c r="F66" s="237"/>
      <c r="G66" s="208">
        <f t="shared" si="9"/>
        <v>0</v>
      </c>
    </row>
    <row r="67" spans="1:7" s="13" customFormat="1" x14ac:dyDescent="0.2">
      <c r="A67" s="213" t="s">
        <v>318</v>
      </c>
      <c r="B67" s="204" t="s">
        <v>294</v>
      </c>
      <c r="C67" s="211">
        <v>1</v>
      </c>
      <c r="D67" s="205" t="s">
        <v>144</v>
      </c>
      <c r="E67" s="237"/>
      <c r="F67" s="237"/>
      <c r="G67" s="208">
        <f t="shared" si="9"/>
        <v>0</v>
      </c>
    </row>
    <row r="68" spans="1:7" s="13" customFormat="1" x14ac:dyDescent="0.2">
      <c r="A68" s="213" t="s">
        <v>319</v>
      </c>
      <c r="B68" s="204" t="s">
        <v>314</v>
      </c>
      <c r="C68" s="211">
        <v>1</v>
      </c>
      <c r="D68" s="205" t="s">
        <v>144</v>
      </c>
      <c r="E68" s="207" t="s">
        <v>58</v>
      </c>
      <c r="F68" s="237"/>
      <c r="G68" s="208">
        <f t="shared" si="9"/>
        <v>0</v>
      </c>
    </row>
    <row r="69" spans="1:7" s="13" customFormat="1" x14ac:dyDescent="0.2">
      <c r="A69" s="209">
        <v>9</v>
      </c>
      <c r="B69" s="210" t="s">
        <v>137</v>
      </c>
      <c r="C69" s="211"/>
      <c r="D69" s="205"/>
      <c r="E69" s="207"/>
      <c r="F69" s="207"/>
      <c r="G69" s="208"/>
    </row>
    <row r="70" spans="1:7" s="13" customFormat="1" x14ac:dyDescent="0.2">
      <c r="A70" s="213" t="s">
        <v>253</v>
      </c>
      <c r="B70" s="204" t="s">
        <v>138</v>
      </c>
      <c r="C70" s="211">
        <v>30</v>
      </c>
      <c r="D70" s="205" t="s">
        <v>77</v>
      </c>
      <c r="E70" s="237"/>
      <c r="F70" s="237"/>
      <c r="G70" s="208">
        <f t="shared" ref="G70" si="11">SUM(E70,F70)*C70</f>
        <v>0</v>
      </c>
    </row>
    <row r="71" spans="1:7" s="13" customFormat="1" x14ac:dyDescent="0.2">
      <c r="A71" s="209">
        <v>10</v>
      </c>
      <c r="B71" s="210" t="s">
        <v>69</v>
      </c>
      <c r="C71" s="211"/>
      <c r="D71" s="205"/>
      <c r="E71" s="212"/>
      <c r="F71" s="212"/>
      <c r="G71" s="207"/>
    </row>
    <row r="72" spans="1:7" s="13" customFormat="1" x14ac:dyDescent="0.2">
      <c r="A72" s="213" t="s">
        <v>254</v>
      </c>
      <c r="B72" s="204" t="s">
        <v>93</v>
      </c>
      <c r="C72" s="211">
        <v>50</v>
      </c>
      <c r="D72" s="205" t="s">
        <v>77</v>
      </c>
      <c r="E72" s="237"/>
      <c r="F72" s="237"/>
      <c r="G72" s="208">
        <f>SUM(E72,F72)*C72</f>
        <v>0</v>
      </c>
    </row>
    <row r="73" spans="1:7" s="13" customFormat="1" x14ac:dyDescent="0.2">
      <c r="A73" s="213" t="s">
        <v>89</v>
      </c>
      <c r="B73" s="204" t="s">
        <v>121</v>
      </c>
      <c r="C73" s="211">
        <v>15</v>
      </c>
      <c r="D73" s="205" t="s">
        <v>77</v>
      </c>
      <c r="E73" s="237"/>
      <c r="F73" s="237"/>
      <c r="G73" s="208">
        <f t="shared" ref="G73:G77" si="12">SUM(E73,F73)*C73</f>
        <v>0</v>
      </c>
    </row>
    <row r="74" spans="1:7" s="13" customFormat="1" x14ac:dyDescent="0.2">
      <c r="A74" s="213" t="s">
        <v>255</v>
      </c>
      <c r="B74" s="204" t="s">
        <v>122</v>
      </c>
      <c r="C74" s="211">
        <v>150</v>
      </c>
      <c r="D74" s="205" t="s">
        <v>77</v>
      </c>
      <c r="E74" s="237"/>
      <c r="F74" s="237"/>
      <c r="G74" s="208">
        <f t="shared" si="12"/>
        <v>0</v>
      </c>
    </row>
    <row r="75" spans="1:7" s="13" customFormat="1" x14ac:dyDescent="0.2">
      <c r="A75" s="213" t="s">
        <v>256</v>
      </c>
      <c r="B75" s="204" t="s">
        <v>241</v>
      </c>
      <c r="C75" s="211">
        <v>50</v>
      </c>
      <c r="D75" s="205" t="s">
        <v>77</v>
      </c>
      <c r="E75" s="237"/>
      <c r="F75" s="237"/>
      <c r="G75" s="208">
        <f t="shared" si="12"/>
        <v>0</v>
      </c>
    </row>
    <row r="76" spans="1:7" s="13" customFormat="1" x14ac:dyDescent="0.2">
      <c r="A76" s="209">
        <v>11</v>
      </c>
      <c r="B76" s="210" t="s">
        <v>298</v>
      </c>
      <c r="C76" s="211"/>
      <c r="D76" s="205"/>
      <c r="E76" s="207"/>
      <c r="F76" s="207"/>
      <c r="G76" s="208"/>
    </row>
    <row r="77" spans="1:7" s="13" customFormat="1" x14ac:dyDescent="0.2">
      <c r="A77" s="213" t="s">
        <v>257</v>
      </c>
      <c r="B77" s="204" t="s">
        <v>299</v>
      </c>
      <c r="C77" s="211">
        <v>1</v>
      </c>
      <c r="D77" s="205" t="s">
        <v>100</v>
      </c>
      <c r="E77" s="237"/>
      <c r="F77" s="237"/>
      <c r="G77" s="208">
        <f t="shared" si="12"/>
        <v>0</v>
      </c>
    </row>
    <row r="78" spans="1:7" s="13" customFormat="1" x14ac:dyDescent="0.2">
      <c r="A78" s="209">
        <v>12</v>
      </c>
      <c r="B78" s="210" t="s">
        <v>120</v>
      </c>
      <c r="C78" s="211"/>
      <c r="D78" s="205"/>
      <c r="E78" s="212"/>
      <c r="F78" s="212"/>
      <c r="G78" s="207"/>
    </row>
    <row r="79" spans="1:7" s="13" customFormat="1" ht="24.75" customHeight="1" x14ac:dyDescent="0.2">
      <c r="A79" s="213" t="s">
        <v>258</v>
      </c>
      <c r="B79" s="204" t="s">
        <v>285</v>
      </c>
      <c r="C79" s="211">
        <v>1</v>
      </c>
      <c r="D79" s="205" t="s">
        <v>80</v>
      </c>
      <c r="E79" s="237"/>
      <c r="F79" s="237"/>
      <c r="G79" s="208">
        <f t="shared" ref="G79" si="13">SUM(E79,F79)*C79</f>
        <v>0</v>
      </c>
    </row>
    <row r="80" spans="1:7" s="13" customFormat="1" x14ac:dyDescent="0.2">
      <c r="A80" s="209">
        <v>13</v>
      </c>
      <c r="B80" s="210" t="s">
        <v>70</v>
      </c>
      <c r="C80" s="211"/>
      <c r="D80" s="205"/>
      <c r="E80" s="212"/>
      <c r="F80" s="212"/>
      <c r="G80" s="207"/>
    </row>
    <row r="81" spans="1:10" s="13" customFormat="1" x14ac:dyDescent="0.2">
      <c r="A81" s="213" t="s">
        <v>259</v>
      </c>
      <c r="B81" s="218" t="s">
        <v>242</v>
      </c>
      <c r="C81" s="211">
        <v>2</v>
      </c>
      <c r="D81" s="205" t="s">
        <v>80</v>
      </c>
      <c r="E81" s="237"/>
      <c r="F81" s="237"/>
      <c r="G81" s="208">
        <f t="shared" ref="G81:G86" si="14">SUM(E81,F81)*C81</f>
        <v>0</v>
      </c>
      <c r="J81" s="126"/>
    </row>
    <row r="82" spans="1:10" s="13" customFormat="1" x14ac:dyDescent="0.2">
      <c r="A82" s="213" t="s">
        <v>304</v>
      </c>
      <c r="B82" s="218" t="s">
        <v>243</v>
      </c>
      <c r="C82" s="211">
        <v>2</v>
      </c>
      <c r="D82" s="205" t="s">
        <v>80</v>
      </c>
      <c r="E82" s="237"/>
      <c r="F82" s="237"/>
      <c r="G82" s="208">
        <f t="shared" ref="G82" si="15">SUM(E82,F82)*C82</f>
        <v>0</v>
      </c>
    </row>
    <row r="83" spans="1:10" s="13" customFormat="1" x14ac:dyDescent="0.2">
      <c r="A83" s="213" t="s">
        <v>260</v>
      </c>
      <c r="B83" s="218" t="s">
        <v>142</v>
      </c>
      <c r="C83" s="211">
        <v>9</v>
      </c>
      <c r="D83" s="205" t="s">
        <v>80</v>
      </c>
      <c r="E83" s="237"/>
      <c r="F83" s="237"/>
      <c r="G83" s="208">
        <f t="shared" si="14"/>
        <v>0</v>
      </c>
    </row>
    <row r="84" spans="1:10" s="13" customFormat="1" x14ac:dyDescent="0.2">
      <c r="A84" s="213" t="s">
        <v>261</v>
      </c>
      <c r="B84" s="218" t="s">
        <v>295</v>
      </c>
      <c r="C84" s="211">
        <v>1</v>
      </c>
      <c r="D84" s="205" t="s">
        <v>80</v>
      </c>
      <c r="E84" s="237"/>
      <c r="F84" s="237"/>
      <c r="G84" s="208">
        <f t="shared" si="14"/>
        <v>0</v>
      </c>
    </row>
    <row r="85" spans="1:10" s="13" customFormat="1" x14ac:dyDescent="0.2">
      <c r="A85" s="213" t="s">
        <v>305</v>
      </c>
      <c r="B85" s="218" t="s">
        <v>136</v>
      </c>
      <c r="C85" s="211">
        <v>1</v>
      </c>
      <c r="D85" s="205" t="s">
        <v>80</v>
      </c>
      <c r="E85" s="237"/>
      <c r="F85" s="237"/>
      <c r="G85" s="208">
        <f>SUM(E85,F85)*C85</f>
        <v>0</v>
      </c>
    </row>
    <row r="86" spans="1:10" s="13" customFormat="1" x14ac:dyDescent="0.2">
      <c r="A86" s="213" t="s">
        <v>306</v>
      </c>
      <c r="B86" s="218" t="s">
        <v>111</v>
      </c>
      <c r="C86" s="211">
        <v>1</v>
      </c>
      <c r="D86" s="205" t="s">
        <v>80</v>
      </c>
      <c r="E86" s="237"/>
      <c r="F86" s="237"/>
      <c r="G86" s="208">
        <f t="shared" si="14"/>
        <v>0</v>
      </c>
    </row>
    <row r="87" spans="1:10" s="13" customFormat="1" x14ac:dyDescent="0.2">
      <c r="A87" s="213" t="s">
        <v>262</v>
      </c>
      <c r="B87" s="218" t="s">
        <v>244</v>
      </c>
      <c r="C87" s="211">
        <v>4</v>
      </c>
      <c r="D87" s="205" t="s">
        <v>80</v>
      </c>
      <c r="E87" s="207" t="s">
        <v>58</v>
      </c>
      <c r="F87" s="237"/>
      <c r="G87" s="208">
        <f t="shared" ref="G87:G88" si="16">SUM(E87,F87)*C87</f>
        <v>0</v>
      </c>
    </row>
    <row r="88" spans="1:10" s="13" customFormat="1" x14ac:dyDescent="0.2">
      <c r="A88" s="213" t="s">
        <v>91</v>
      </c>
      <c r="B88" s="218" t="s">
        <v>245</v>
      </c>
      <c r="C88" s="211">
        <v>4</v>
      </c>
      <c r="D88" s="205" t="s">
        <v>80</v>
      </c>
      <c r="E88" s="207" t="s">
        <v>58</v>
      </c>
      <c r="F88" s="237"/>
      <c r="G88" s="208">
        <f t="shared" si="16"/>
        <v>0</v>
      </c>
    </row>
    <row r="89" spans="1:10" s="13" customFormat="1" x14ac:dyDescent="0.2">
      <c r="A89" s="209">
        <v>14</v>
      </c>
      <c r="B89" s="210" t="s">
        <v>115</v>
      </c>
      <c r="C89" s="211"/>
      <c r="D89" s="205"/>
      <c r="E89" s="207"/>
      <c r="F89" s="207"/>
      <c r="G89" s="208"/>
    </row>
    <row r="90" spans="1:10" s="13" customFormat="1" x14ac:dyDescent="0.2">
      <c r="A90" s="213" t="s">
        <v>307</v>
      </c>
      <c r="B90" s="204" t="s">
        <v>119</v>
      </c>
      <c r="C90" s="211">
        <v>2</v>
      </c>
      <c r="D90" s="205" t="s">
        <v>80</v>
      </c>
      <c r="E90" s="237"/>
      <c r="F90" s="237"/>
      <c r="G90" s="208">
        <f>SUM(E90,F90)*C90</f>
        <v>0</v>
      </c>
    </row>
    <row r="91" spans="1:10" s="13" customFormat="1" x14ac:dyDescent="0.2">
      <c r="A91" s="213" t="s">
        <v>263</v>
      </c>
      <c r="B91" s="204" t="s">
        <v>296</v>
      </c>
      <c r="C91" s="211">
        <v>1</v>
      </c>
      <c r="D91" s="205" t="s">
        <v>80</v>
      </c>
      <c r="E91" s="237"/>
      <c r="F91" s="237"/>
      <c r="G91" s="208">
        <f t="shared" ref="G91:G96" si="17">SUM(E91,F91)*C91</f>
        <v>0</v>
      </c>
    </row>
    <row r="92" spans="1:10" s="13" customFormat="1" x14ac:dyDescent="0.2">
      <c r="A92" s="213" t="s">
        <v>92</v>
      </c>
      <c r="B92" s="204" t="s">
        <v>297</v>
      </c>
      <c r="C92" s="211">
        <v>2</v>
      </c>
      <c r="D92" s="205" t="s">
        <v>80</v>
      </c>
      <c r="E92" s="237"/>
      <c r="F92" s="237"/>
      <c r="G92" s="208">
        <f t="shared" si="17"/>
        <v>0</v>
      </c>
    </row>
    <row r="93" spans="1:10" s="87" customFormat="1" ht="30" customHeight="1" x14ac:dyDescent="0.2">
      <c r="A93" s="213" t="s">
        <v>264</v>
      </c>
      <c r="B93" s="215" t="s">
        <v>116</v>
      </c>
      <c r="C93" s="216">
        <v>35</v>
      </c>
      <c r="D93" s="217" t="s">
        <v>100</v>
      </c>
      <c r="E93" s="238"/>
      <c r="F93" s="238"/>
      <c r="G93" s="214">
        <f t="shared" si="17"/>
        <v>0</v>
      </c>
    </row>
    <row r="94" spans="1:10" s="87" customFormat="1" x14ac:dyDescent="0.2">
      <c r="A94" s="213" t="s">
        <v>265</v>
      </c>
      <c r="B94" s="215" t="s">
        <v>117</v>
      </c>
      <c r="C94" s="216">
        <v>60</v>
      </c>
      <c r="D94" s="217" t="s">
        <v>100</v>
      </c>
      <c r="E94" s="238"/>
      <c r="F94" s="238"/>
      <c r="G94" s="214">
        <f t="shared" si="17"/>
        <v>0</v>
      </c>
    </row>
    <row r="95" spans="1:10" s="87" customFormat="1" ht="25.5" x14ac:dyDescent="0.2">
      <c r="A95" s="213" t="s">
        <v>266</v>
      </c>
      <c r="B95" s="215" t="s">
        <v>130</v>
      </c>
      <c r="C95" s="216">
        <v>1</v>
      </c>
      <c r="D95" s="220" t="s">
        <v>80</v>
      </c>
      <c r="E95" s="238"/>
      <c r="F95" s="238"/>
      <c r="G95" s="214">
        <f t="shared" si="17"/>
        <v>0</v>
      </c>
    </row>
    <row r="96" spans="1:10" s="13" customFormat="1" ht="25.5" x14ac:dyDescent="0.2">
      <c r="A96" s="213" t="s">
        <v>308</v>
      </c>
      <c r="B96" s="204" t="s">
        <v>129</v>
      </c>
      <c r="C96" s="211">
        <v>10</v>
      </c>
      <c r="D96" s="206" t="s">
        <v>55</v>
      </c>
      <c r="E96" s="237"/>
      <c r="F96" s="237"/>
      <c r="G96" s="208">
        <f t="shared" si="17"/>
        <v>0</v>
      </c>
    </row>
    <row r="97" spans="1:7" s="87" customFormat="1" x14ac:dyDescent="0.2">
      <c r="A97" s="221">
        <v>15</v>
      </c>
      <c r="B97" s="222" t="s">
        <v>71</v>
      </c>
      <c r="C97" s="216"/>
      <c r="D97" s="220"/>
      <c r="E97" s="223"/>
      <c r="F97" s="223"/>
      <c r="G97" s="219"/>
    </row>
    <row r="98" spans="1:7" s="13" customFormat="1" x14ac:dyDescent="0.2">
      <c r="A98" s="224" t="s">
        <v>267</v>
      </c>
      <c r="B98" s="204" t="s">
        <v>113</v>
      </c>
      <c r="C98" s="211">
        <v>1</v>
      </c>
      <c r="D98" s="205" t="s">
        <v>100</v>
      </c>
      <c r="E98" s="207" t="s">
        <v>58</v>
      </c>
      <c r="F98" s="237"/>
      <c r="G98" s="208">
        <f t="shared" ref="G98:G101" si="18">SUM(E98,F98)*C98</f>
        <v>0</v>
      </c>
    </row>
    <row r="99" spans="1:7" s="13" customFormat="1" x14ac:dyDescent="0.2">
      <c r="A99" s="224" t="s">
        <v>268</v>
      </c>
      <c r="B99" s="204" t="s">
        <v>235</v>
      </c>
      <c r="C99" s="211">
        <v>1</v>
      </c>
      <c r="D99" s="205" t="s">
        <v>100</v>
      </c>
      <c r="E99" s="207" t="s">
        <v>58</v>
      </c>
      <c r="F99" s="237"/>
      <c r="G99" s="208">
        <f t="shared" si="18"/>
        <v>0</v>
      </c>
    </row>
    <row r="100" spans="1:7" s="13" customFormat="1" ht="38.25" x14ac:dyDescent="0.2">
      <c r="A100" s="224" t="s">
        <v>269</v>
      </c>
      <c r="B100" s="204" t="s">
        <v>236</v>
      </c>
      <c r="C100" s="211">
        <v>1</v>
      </c>
      <c r="D100" s="205" t="s">
        <v>100</v>
      </c>
      <c r="E100" s="207" t="s">
        <v>58</v>
      </c>
      <c r="F100" s="237"/>
      <c r="G100" s="208">
        <f t="shared" si="18"/>
        <v>0</v>
      </c>
    </row>
    <row r="101" spans="1:7" s="13" customFormat="1" ht="25.5" x14ac:dyDescent="0.2">
      <c r="A101" s="224" t="s">
        <v>270</v>
      </c>
      <c r="B101" s="204" t="s">
        <v>143</v>
      </c>
      <c r="C101" s="211">
        <v>1</v>
      </c>
      <c r="D101" s="205" t="s">
        <v>144</v>
      </c>
      <c r="E101" s="207" t="s">
        <v>58</v>
      </c>
      <c r="F101" s="237"/>
      <c r="G101" s="208">
        <f t="shared" si="18"/>
        <v>0</v>
      </c>
    </row>
    <row r="102" spans="1:7" s="87" customFormat="1" x14ac:dyDescent="0.2">
      <c r="A102" s="221">
        <v>16</v>
      </c>
      <c r="B102" s="222" t="s">
        <v>72</v>
      </c>
      <c r="C102" s="216"/>
      <c r="D102" s="220"/>
      <c r="E102" s="223"/>
      <c r="F102" s="223"/>
      <c r="G102" s="219"/>
    </row>
    <row r="103" spans="1:7" s="13" customFormat="1" x14ac:dyDescent="0.2">
      <c r="A103" s="213" t="s">
        <v>309</v>
      </c>
      <c r="B103" s="204" t="s">
        <v>124</v>
      </c>
      <c r="C103" s="211">
        <v>345</v>
      </c>
      <c r="D103" s="205" t="s">
        <v>77</v>
      </c>
      <c r="E103" s="237"/>
      <c r="F103" s="237"/>
      <c r="G103" s="208">
        <f t="shared" ref="G103:G105" si="19">SUM(E103,F103)*C103</f>
        <v>0</v>
      </c>
    </row>
    <row r="104" spans="1:7" s="13" customFormat="1" x14ac:dyDescent="0.2">
      <c r="A104" s="213" t="s">
        <v>310</v>
      </c>
      <c r="B104" s="204" t="s">
        <v>123</v>
      </c>
      <c r="C104" s="211">
        <v>100</v>
      </c>
      <c r="D104" s="205" t="s">
        <v>77</v>
      </c>
      <c r="E104" s="207" t="s">
        <v>58</v>
      </c>
      <c r="F104" s="237"/>
      <c r="G104" s="208">
        <f t="shared" si="19"/>
        <v>0</v>
      </c>
    </row>
    <row r="105" spans="1:7" s="13" customFormat="1" x14ac:dyDescent="0.2">
      <c r="A105" s="213" t="s">
        <v>311</v>
      </c>
      <c r="B105" s="204" t="s">
        <v>95</v>
      </c>
      <c r="C105" s="225">
        <v>1.5</v>
      </c>
      <c r="D105" s="205" t="s">
        <v>96</v>
      </c>
      <c r="E105" s="207" t="s">
        <v>58</v>
      </c>
      <c r="F105" s="237"/>
      <c r="G105" s="208">
        <f t="shared" si="19"/>
        <v>0</v>
      </c>
    </row>
    <row r="106" spans="1:7" s="13" customFormat="1" x14ac:dyDescent="0.2">
      <c r="A106" s="226"/>
      <c r="B106" s="227" t="s">
        <v>14</v>
      </c>
      <c r="C106" s="227"/>
      <c r="D106" s="227"/>
      <c r="E106" s="228">
        <f>SUMPRODUCT(E17:E105,C17:C105)</f>
        <v>0</v>
      </c>
      <c r="F106" s="228">
        <f>SUMPRODUCT(F17:F105,C17:C105)</f>
        <v>0</v>
      </c>
      <c r="G106" s="229">
        <f>SUM(G17:G105)</f>
        <v>0</v>
      </c>
    </row>
    <row r="107" spans="1:7" s="13" customFormat="1" x14ac:dyDescent="0.2">
      <c r="A107" s="230" t="s">
        <v>12</v>
      </c>
      <c r="B107" s="231" t="s">
        <v>61</v>
      </c>
      <c r="C107" s="232"/>
      <c r="D107" s="233"/>
      <c r="E107" s="234"/>
      <c r="F107" s="234"/>
      <c r="G107" s="235"/>
    </row>
    <row r="108" spans="1:7" s="13" customFormat="1" ht="30" customHeight="1" x14ac:dyDescent="0.2">
      <c r="A108" s="209" t="s">
        <v>126</v>
      </c>
      <c r="B108" s="210" t="s">
        <v>320</v>
      </c>
      <c r="C108" s="211"/>
      <c r="D108" s="205"/>
      <c r="E108" s="212"/>
      <c r="F108" s="212"/>
      <c r="G108" s="207"/>
    </row>
    <row r="109" spans="1:7" x14ac:dyDescent="0.2">
      <c r="A109" s="213" t="s">
        <v>145</v>
      </c>
      <c r="B109" s="204" t="s">
        <v>146</v>
      </c>
      <c r="C109" s="211">
        <v>4</v>
      </c>
      <c r="D109" s="205" t="s">
        <v>147</v>
      </c>
      <c r="E109" s="237"/>
      <c r="F109" s="237"/>
      <c r="G109" s="208">
        <f>SUM(E109,F109)*C109</f>
        <v>0</v>
      </c>
    </row>
    <row r="110" spans="1:7" x14ac:dyDescent="0.2">
      <c r="A110" s="213" t="s">
        <v>148</v>
      </c>
      <c r="B110" s="204" t="s">
        <v>146</v>
      </c>
      <c r="C110" s="211">
        <v>2</v>
      </c>
      <c r="D110" s="205" t="s">
        <v>147</v>
      </c>
      <c r="E110" s="237"/>
      <c r="F110" s="237"/>
      <c r="G110" s="208">
        <f t="shared" ref="G110:G173" si="20">SUM(E110,F110)*C110</f>
        <v>0</v>
      </c>
    </row>
    <row r="111" spans="1:7" x14ac:dyDescent="0.2">
      <c r="A111" s="213" t="s">
        <v>149</v>
      </c>
      <c r="B111" s="204" t="s">
        <v>151</v>
      </c>
      <c r="C111" s="211">
        <v>250</v>
      </c>
      <c r="D111" s="205" t="s">
        <v>59</v>
      </c>
      <c r="E111" s="237"/>
      <c r="F111" s="237"/>
      <c r="G111" s="208">
        <f t="shared" si="20"/>
        <v>0</v>
      </c>
    </row>
    <row r="112" spans="1:7" x14ac:dyDescent="0.2">
      <c r="A112" s="213" t="s">
        <v>150</v>
      </c>
      <c r="B112" s="204" t="s">
        <v>153</v>
      </c>
      <c r="C112" s="211">
        <v>120</v>
      </c>
      <c r="D112" s="205" t="s">
        <v>59</v>
      </c>
      <c r="E112" s="237"/>
      <c r="F112" s="237"/>
      <c r="G112" s="208">
        <f t="shared" si="20"/>
        <v>0</v>
      </c>
    </row>
    <row r="113" spans="1:7" x14ac:dyDescent="0.2">
      <c r="A113" s="213" t="s">
        <v>152</v>
      </c>
      <c r="B113" s="204" t="s">
        <v>321</v>
      </c>
      <c r="C113" s="211">
        <v>30</v>
      </c>
      <c r="D113" s="205" t="s">
        <v>59</v>
      </c>
      <c r="E113" s="237"/>
      <c r="F113" s="237"/>
      <c r="G113" s="208">
        <f t="shared" si="20"/>
        <v>0</v>
      </c>
    </row>
    <row r="114" spans="1:7" x14ac:dyDescent="0.2">
      <c r="A114" s="213" t="s">
        <v>67</v>
      </c>
      <c r="B114" s="204" t="s">
        <v>154</v>
      </c>
      <c r="C114" s="211">
        <v>300</v>
      </c>
      <c r="D114" s="205" t="s">
        <v>59</v>
      </c>
      <c r="E114" s="237"/>
      <c r="F114" s="237"/>
      <c r="G114" s="208">
        <f t="shared" si="20"/>
        <v>0</v>
      </c>
    </row>
    <row r="115" spans="1:7" x14ac:dyDescent="0.2">
      <c r="A115" s="213" t="s">
        <v>155</v>
      </c>
      <c r="B115" s="204" t="s">
        <v>156</v>
      </c>
      <c r="C115" s="211">
        <v>10</v>
      </c>
      <c r="D115" s="205" t="s">
        <v>147</v>
      </c>
      <c r="E115" s="237"/>
      <c r="F115" s="237"/>
      <c r="G115" s="208">
        <f t="shared" si="20"/>
        <v>0</v>
      </c>
    </row>
    <row r="116" spans="1:7" ht="25.5" x14ac:dyDescent="0.2">
      <c r="A116" s="213" t="s">
        <v>157</v>
      </c>
      <c r="B116" s="204" t="s">
        <v>322</v>
      </c>
      <c r="C116" s="211">
        <v>25</v>
      </c>
      <c r="D116" s="205" t="s">
        <v>59</v>
      </c>
      <c r="E116" s="237"/>
      <c r="F116" s="237"/>
      <c r="G116" s="208">
        <f t="shared" si="20"/>
        <v>0</v>
      </c>
    </row>
    <row r="117" spans="1:7" x14ac:dyDescent="0.2">
      <c r="A117" s="213" t="s">
        <v>159</v>
      </c>
      <c r="B117" s="204" t="s">
        <v>323</v>
      </c>
      <c r="C117" s="211">
        <v>10</v>
      </c>
      <c r="D117" s="205" t="s">
        <v>147</v>
      </c>
      <c r="E117" s="237"/>
      <c r="F117" s="237"/>
      <c r="G117" s="208">
        <f t="shared" si="20"/>
        <v>0</v>
      </c>
    </row>
    <row r="118" spans="1:7" ht="25.5" x14ac:dyDescent="0.2">
      <c r="A118" s="209" t="s">
        <v>324</v>
      </c>
      <c r="B118" s="236" t="s">
        <v>158</v>
      </c>
      <c r="C118" s="211">
        <v>15</v>
      </c>
      <c r="D118" s="205" t="s">
        <v>59</v>
      </c>
      <c r="E118" s="237"/>
      <c r="F118" s="237"/>
      <c r="G118" s="208">
        <f t="shared" si="20"/>
        <v>0</v>
      </c>
    </row>
    <row r="119" spans="1:7" x14ac:dyDescent="0.2">
      <c r="A119" s="213" t="s">
        <v>325</v>
      </c>
      <c r="B119" s="204" t="s">
        <v>160</v>
      </c>
      <c r="C119" s="211">
        <v>7</v>
      </c>
      <c r="D119" s="205" t="s">
        <v>147</v>
      </c>
      <c r="E119" s="237"/>
      <c r="F119" s="237"/>
      <c r="G119" s="208">
        <f t="shared" si="20"/>
        <v>0</v>
      </c>
    </row>
    <row r="120" spans="1:7" x14ac:dyDescent="0.2">
      <c r="A120" s="213" t="s">
        <v>161</v>
      </c>
      <c r="B120" s="204" t="s">
        <v>162</v>
      </c>
      <c r="C120" s="211"/>
      <c r="D120" s="205"/>
      <c r="E120" s="207"/>
      <c r="F120" s="207"/>
      <c r="G120" s="208"/>
    </row>
    <row r="121" spans="1:7" x14ac:dyDescent="0.2">
      <c r="A121" s="213" t="s">
        <v>163</v>
      </c>
      <c r="B121" s="204" t="s">
        <v>151</v>
      </c>
      <c r="C121" s="211">
        <v>450</v>
      </c>
      <c r="D121" s="205" t="s">
        <v>59</v>
      </c>
      <c r="E121" s="237"/>
      <c r="F121" s="237"/>
      <c r="G121" s="208">
        <f t="shared" si="20"/>
        <v>0</v>
      </c>
    </row>
    <row r="122" spans="1:7" ht="38.25" customHeight="1" x14ac:dyDescent="0.2">
      <c r="A122" s="213" t="s">
        <v>57</v>
      </c>
      <c r="B122" s="204" t="s">
        <v>164</v>
      </c>
      <c r="C122" s="211">
        <v>150</v>
      </c>
      <c r="D122" s="205" t="s">
        <v>59</v>
      </c>
      <c r="E122" s="237"/>
      <c r="F122" s="237"/>
      <c r="G122" s="208">
        <f t="shared" si="20"/>
        <v>0</v>
      </c>
    </row>
    <row r="123" spans="1:7" ht="25.5" x14ac:dyDescent="0.2">
      <c r="A123" s="213" t="s">
        <v>62</v>
      </c>
      <c r="B123" s="204" t="s">
        <v>165</v>
      </c>
      <c r="C123" s="211">
        <v>3</v>
      </c>
      <c r="D123" s="205" t="s">
        <v>147</v>
      </c>
      <c r="E123" s="237"/>
      <c r="F123" s="237"/>
      <c r="G123" s="208">
        <f t="shared" si="20"/>
        <v>0</v>
      </c>
    </row>
    <row r="124" spans="1:7" ht="25.5" x14ac:dyDescent="0.2">
      <c r="A124" s="209" t="s">
        <v>63</v>
      </c>
      <c r="B124" s="236" t="s">
        <v>166</v>
      </c>
      <c r="C124" s="211">
        <v>2</v>
      </c>
      <c r="D124" s="205" t="s">
        <v>147</v>
      </c>
      <c r="E124" s="237"/>
      <c r="F124" s="237"/>
      <c r="G124" s="208">
        <f t="shared" si="20"/>
        <v>0</v>
      </c>
    </row>
    <row r="125" spans="1:7" ht="25.5" x14ac:dyDescent="0.2">
      <c r="A125" s="213" t="s">
        <v>64</v>
      </c>
      <c r="B125" s="204" t="s">
        <v>167</v>
      </c>
      <c r="C125" s="211">
        <v>3</v>
      </c>
      <c r="D125" s="205" t="s">
        <v>147</v>
      </c>
      <c r="E125" s="237"/>
      <c r="F125" s="237"/>
      <c r="G125" s="208">
        <f t="shared" si="20"/>
        <v>0</v>
      </c>
    </row>
    <row r="126" spans="1:7" x14ac:dyDescent="0.2">
      <c r="A126" s="213" t="s">
        <v>168</v>
      </c>
      <c r="B126" s="204" t="s">
        <v>326</v>
      </c>
      <c r="C126" s="211"/>
      <c r="D126" s="205"/>
      <c r="E126" s="207"/>
      <c r="F126" s="207"/>
      <c r="G126" s="208"/>
    </row>
    <row r="127" spans="1:7" x14ac:dyDescent="0.2">
      <c r="A127" s="213" t="s">
        <v>169</v>
      </c>
      <c r="B127" s="204" t="s">
        <v>170</v>
      </c>
      <c r="C127" s="211">
        <v>30</v>
      </c>
      <c r="D127" s="205" t="s">
        <v>59</v>
      </c>
      <c r="E127" s="237"/>
      <c r="F127" s="237"/>
      <c r="G127" s="208">
        <f t="shared" si="20"/>
        <v>0</v>
      </c>
    </row>
    <row r="128" spans="1:7" x14ac:dyDescent="0.2">
      <c r="A128" s="213" t="s">
        <v>172</v>
      </c>
      <c r="B128" s="204" t="s">
        <v>171</v>
      </c>
      <c r="C128" s="211">
        <v>30</v>
      </c>
      <c r="D128" s="205" t="s">
        <v>59</v>
      </c>
      <c r="E128" s="237"/>
      <c r="F128" s="237"/>
      <c r="G128" s="208">
        <f t="shared" si="20"/>
        <v>0</v>
      </c>
    </row>
    <row r="129" spans="1:7" ht="25.5" x14ac:dyDescent="0.2">
      <c r="A129" s="213" t="s">
        <v>174</v>
      </c>
      <c r="B129" s="204" t="s">
        <v>173</v>
      </c>
      <c r="C129" s="211">
        <v>6</v>
      </c>
      <c r="D129" s="205" t="s">
        <v>147</v>
      </c>
      <c r="E129" s="237"/>
      <c r="F129" s="237"/>
      <c r="G129" s="208">
        <f t="shared" si="20"/>
        <v>0</v>
      </c>
    </row>
    <row r="130" spans="1:7" x14ac:dyDescent="0.2">
      <c r="A130" s="213" t="s">
        <v>176</v>
      </c>
      <c r="B130" s="204" t="s">
        <v>175</v>
      </c>
      <c r="C130" s="211">
        <v>4</v>
      </c>
      <c r="D130" s="205" t="s">
        <v>147</v>
      </c>
      <c r="E130" s="237"/>
      <c r="F130" s="237"/>
      <c r="G130" s="208">
        <f t="shared" si="20"/>
        <v>0</v>
      </c>
    </row>
    <row r="131" spans="1:7" x14ac:dyDescent="0.2">
      <c r="A131" s="213" t="s">
        <v>178</v>
      </c>
      <c r="B131" s="204" t="s">
        <v>177</v>
      </c>
      <c r="C131" s="211">
        <v>9</v>
      </c>
      <c r="D131" s="205" t="s">
        <v>59</v>
      </c>
      <c r="E131" s="237"/>
      <c r="F131" s="237"/>
      <c r="G131" s="208">
        <f t="shared" si="20"/>
        <v>0</v>
      </c>
    </row>
    <row r="132" spans="1:7" x14ac:dyDescent="0.2">
      <c r="A132" s="213" t="s">
        <v>179</v>
      </c>
      <c r="B132" s="204" t="s">
        <v>327</v>
      </c>
      <c r="C132" s="211">
        <v>4</v>
      </c>
      <c r="D132" s="205" t="s">
        <v>147</v>
      </c>
      <c r="E132" s="237"/>
      <c r="F132" s="237"/>
      <c r="G132" s="208">
        <f t="shared" si="20"/>
        <v>0</v>
      </c>
    </row>
    <row r="133" spans="1:7" x14ac:dyDescent="0.2">
      <c r="A133" s="213" t="s">
        <v>181</v>
      </c>
      <c r="B133" s="204" t="s">
        <v>180</v>
      </c>
      <c r="C133" s="211">
        <v>4</v>
      </c>
      <c r="D133" s="205" t="s">
        <v>147</v>
      </c>
      <c r="E133" s="237"/>
      <c r="F133" s="237"/>
      <c r="G133" s="208">
        <f t="shared" si="20"/>
        <v>0</v>
      </c>
    </row>
    <row r="134" spans="1:7" ht="25.5" x14ac:dyDescent="0.2">
      <c r="A134" s="213" t="s">
        <v>183</v>
      </c>
      <c r="B134" s="204" t="s">
        <v>182</v>
      </c>
      <c r="C134" s="211">
        <v>4</v>
      </c>
      <c r="D134" s="205" t="s">
        <v>147</v>
      </c>
      <c r="E134" s="237"/>
      <c r="F134" s="237"/>
      <c r="G134" s="208">
        <f t="shared" si="20"/>
        <v>0</v>
      </c>
    </row>
    <row r="135" spans="1:7" ht="25.5" x14ac:dyDescent="0.2">
      <c r="A135" s="213" t="s">
        <v>185</v>
      </c>
      <c r="B135" s="204" t="s">
        <v>184</v>
      </c>
      <c r="C135" s="211">
        <v>12</v>
      </c>
      <c r="D135" s="205" t="s">
        <v>147</v>
      </c>
      <c r="E135" s="237"/>
      <c r="F135" s="237"/>
      <c r="G135" s="208">
        <f t="shared" si="20"/>
        <v>0</v>
      </c>
    </row>
    <row r="136" spans="1:7" ht="25.5" x14ac:dyDescent="0.2">
      <c r="A136" s="213" t="s">
        <v>139</v>
      </c>
      <c r="B136" s="204" t="s">
        <v>186</v>
      </c>
      <c r="C136" s="211">
        <v>6</v>
      </c>
      <c r="D136" s="205" t="s">
        <v>147</v>
      </c>
      <c r="E136" s="237"/>
      <c r="F136" s="237"/>
      <c r="G136" s="208">
        <f t="shared" si="20"/>
        <v>0</v>
      </c>
    </row>
    <row r="137" spans="1:7" x14ac:dyDescent="0.2">
      <c r="A137" s="213" t="s">
        <v>187</v>
      </c>
      <c r="B137" s="204" t="s">
        <v>164</v>
      </c>
      <c r="C137" s="211">
        <v>15</v>
      </c>
      <c r="D137" s="205" t="s">
        <v>59</v>
      </c>
      <c r="E137" s="237"/>
      <c r="F137" s="237"/>
      <c r="G137" s="208">
        <f t="shared" si="20"/>
        <v>0</v>
      </c>
    </row>
    <row r="138" spans="1:7" x14ac:dyDescent="0.2">
      <c r="A138" s="213" t="s">
        <v>189</v>
      </c>
      <c r="B138" s="204" t="s">
        <v>188</v>
      </c>
      <c r="C138" s="211">
        <v>6</v>
      </c>
      <c r="D138" s="205" t="s">
        <v>147</v>
      </c>
      <c r="E138" s="237"/>
      <c r="F138" s="237"/>
      <c r="G138" s="208">
        <f t="shared" si="20"/>
        <v>0</v>
      </c>
    </row>
    <row r="139" spans="1:7" x14ac:dyDescent="0.2">
      <c r="A139" s="213" t="s">
        <v>85</v>
      </c>
      <c r="B139" s="204" t="s">
        <v>190</v>
      </c>
      <c r="C139" s="211">
        <v>2</v>
      </c>
      <c r="D139" s="205" t="s">
        <v>147</v>
      </c>
      <c r="E139" s="237"/>
      <c r="F139" s="237"/>
      <c r="G139" s="208">
        <f t="shared" si="20"/>
        <v>0</v>
      </c>
    </row>
    <row r="140" spans="1:7" x14ac:dyDescent="0.2">
      <c r="A140" s="213" t="s">
        <v>192</v>
      </c>
      <c r="B140" s="204" t="s">
        <v>191</v>
      </c>
      <c r="C140" s="211">
        <v>10</v>
      </c>
      <c r="D140" s="205" t="s">
        <v>59</v>
      </c>
      <c r="E140" s="237"/>
      <c r="F140" s="237"/>
      <c r="G140" s="208">
        <f t="shared" si="20"/>
        <v>0</v>
      </c>
    </row>
    <row r="141" spans="1:7" ht="25.5" x14ac:dyDescent="0.2">
      <c r="A141" s="213" t="s">
        <v>86</v>
      </c>
      <c r="B141" s="204" t="s">
        <v>165</v>
      </c>
      <c r="C141" s="211">
        <v>2</v>
      </c>
      <c r="D141" s="205" t="s">
        <v>147</v>
      </c>
      <c r="E141" s="237"/>
      <c r="F141" s="237"/>
      <c r="G141" s="208">
        <f t="shared" si="20"/>
        <v>0</v>
      </c>
    </row>
    <row r="142" spans="1:7" ht="25.5" x14ac:dyDescent="0.2">
      <c r="A142" s="213" t="s">
        <v>193</v>
      </c>
      <c r="B142" s="204" t="s">
        <v>158</v>
      </c>
      <c r="C142" s="211">
        <v>30</v>
      </c>
      <c r="D142" s="205" t="s">
        <v>59</v>
      </c>
      <c r="E142" s="237"/>
      <c r="F142" s="237"/>
      <c r="G142" s="208">
        <f t="shared" si="20"/>
        <v>0</v>
      </c>
    </row>
    <row r="143" spans="1:7" x14ac:dyDescent="0.2">
      <c r="A143" s="213" t="s">
        <v>194</v>
      </c>
      <c r="B143" s="204" t="s">
        <v>160</v>
      </c>
      <c r="C143" s="211">
        <v>15</v>
      </c>
      <c r="D143" s="205" t="s">
        <v>147</v>
      </c>
      <c r="E143" s="237"/>
      <c r="F143" s="237"/>
      <c r="G143" s="208">
        <f t="shared" si="20"/>
        <v>0</v>
      </c>
    </row>
    <row r="144" spans="1:7" x14ac:dyDescent="0.2">
      <c r="A144" s="209" t="s">
        <v>87</v>
      </c>
      <c r="B144" s="236" t="s">
        <v>195</v>
      </c>
      <c r="C144" s="211">
        <v>4</v>
      </c>
      <c r="D144" s="205" t="s">
        <v>147</v>
      </c>
      <c r="E144" s="237"/>
      <c r="F144" s="237"/>
      <c r="G144" s="208">
        <f t="shared" si="20"/>
        <v>0</v>
      </c>
    </row>
    <row r="145" spans="1:7" x14ac:dyDescent="0.2">
      <c r="A145" s="213" t="s">
        <v>300</v>
      </c>
      <c r="B145" s="204" t="s">
        <v>196</v>
      </c>
      <c r="C145" s="211">
        <v>2</v>
      </c>
      <c r="D145" s="205" t="s">
        <v>147</v>
      </c>
      <c r="E145" s="237"/>
      <c r="F145" s="237"/>
      <c r="G145" s="208">
        <f t="shared" si="20"/>
        <v>0</v>
      </c>
    </row>
    <row r="146" spans="1:7" x14ac:dyDescent="0.2">
      <c r="A146" s="213" t="s">
        <v>197</v>
      </c>
      <c r="B146" s="204" t="s">
        <v>328</v>
      </c>
      <c r="C146" s="211"/>
      <c r="D146" s="205"/>
      <c r="E146" s="207"/>
      <c r="F146" s="207"/>
      <c r="G146" s="208"/>
    </row>
    <row r="147" spans="1:7" x14ac:dyDescent="0.2">
      <c r="A147" s="213" t="s">
        <v>198</v>
      </c>
      <c r="B147" s="204" t="s">
        <v>154</v>
      </c>
      <c r="C147" s="211">
        <v>100</v>
      </c>
      <c r="D147" s="205" t="s">
        <v>59</v>
      </c>
      <c r="E147" s="237"/>
      <c r="F147" s="237"/>
      <c r="G147" s="208">
        <f t="shared" si="20"/>
        <v>0</v>
      </c>
    </row>
    <row r="148" spans="1:7" x14ac:dyDescent="0.2">
      <c r="A148" s="213" t="s">
        <v>199</v>
      </c>
      <c r="B148" s="204" t="s">
        <v>151</v>
      </c>
      <c r="C148" s="211">
        <v>120</v>
      </c>
      <c r="D148" s="205" t="s">
        <v>59</v>
      </c>
      <c r="E148" s="237"/>
      <c r="F148" s="237"/>
      <c r="G148" s="208">
        <f t="shared" si="20"/>
        <v>0</v>
      </c>
    </row>
    <row r="149" spans="1:7" ht="25.5" x14ac:dyDescent="0.2">
      <c r="A149" s="213" t="s">
        <v>200</v>
      </c>
      <c r="B149" s="204" t="s">
        <v>184</v>
      </c>
      <c r="C149" s="211">
        <v>2</v>
      </c>
      <c r="D149" s="205" t="s">
        <v>147</v>
      </c>
      <c r="E149" s="237"/>
      <c r="F149" s="237"/>
      <c r="G149" s="208">
        <f t="shared" si="20"/>
        <v>0</v>
      </c>
    </row>
    <row r="150" spans="1:7" x14ac:dyDescent="0.2">
      <c r="A150" s="213" t="s">
        <v>202</v>
      </c>
      <c r="B150" s="204" t="s">
        <v>329</v>
      </c>
      <c r="C150" s="211">
        <v>12</v>
      </c>
      <c r="D150" s="205" t="s">
        <v>59</v>
      </c>
      <c r="E150" s="237"/>
      <c r="F150" s="237"/>
      <c r="G150" s="208">
        <f t="shared" si="20"/>
        <v>0</v>
      </c>
    </row>
    <row r="151" spans="1:7" x14ac:dyDescent="0.2">
      <c r="A151" s="209" t="s">
        <v>204</v>
      </c>
      <c r="B151" s="236" t="s">
        <v>171</v>
      </c>
      <c r="C151" s="211">
        <v>12</v>
      </c>
      <c r="D151" s="205" t="s">
        <v>59</v>
      </c>
      <c r="E151" s="237"/>
      <c r="F151" s="237"/>
      <c r="G151" s="208">
        <f t="shared" si="20"/>
        <v>0</v>
      </c>
    </row>
    <row r="152" spans="1:7" ht="25.5" x14ac:dyDescent="0.2">
      <c r="A152" s="213" t="s">
        <v>205</v>
      </c>
      <c r="B152" s="204" t="s">
        <v>330</v>
      </c>
      <c r="C152" s="211">
        <v>3</v>
      </c>
      <c r="D152" s="205" t="s">
        <v>147</v>
      </c>
      <c r="E152" s="237"/>
      <c r="F152" s="237"/>
      <c r="G152" s="208">
        <f t="shared" si="20"/>
        <v>0</v>
      </c>
    </row>
    <row r="153" spans="1:7" ht="25.5" x14ac:dyDescent="0.2">
      <c r="A153" s="213" t="s">
        <v>331</v>
      </c>
      <c r="B153" s="204" t="s">
        <v>332</v>
      </c>
      <c r="C153" s="211">
        <v>4</v>
      </c>
      <c r="D153" s="205" t="s">
        <v>147</v>
      </c>
      <c r="E153" s="237"/>
      <c r="F153" s="237"/>
      <c r="G153" s="208">
        <f t="shared" si="20"/>
        <v>0</v>
      </c>
    </row>
    <row r="154" spans="1:7" x14ac:dyDescent="0.2">
      <c r="A154" s="213" t="s">
        <v>333</v>
      </c>
      <c r="B154" s="204" t="s">
        <v>334</v>
      </c>
      <c r="C154" s="211">
        <v>3</v>
      </c>
      <c r="D154" s="205" t="s">
        <v>147</v>
      </c>
      <c r="E154" s="237"/>
      <c r="F154" s="237"/>
      <c r="G154" s="208">
        <f t="shared" si="20"/>
        <v>0</v>
      </c>
    </row>
    <row r="155" spans="1:7" x14ac:dyDescent="0.2">
      <c r="A155" s="213" t="s">
        <v>335</v>
      </c>
      <c r="B155" s="204" t="s">
        <v>336</v>
      </c>
      <c r="C155" s="211">
        <v>12</v>
      </c>
      <c r="D155" s="205" t="s">
        <v>59</v>
      </c>
      <c r="E155" s="237"/>
      <c r="F155" s="237"/>
      <c r="G155" s="208">
        <f t="shared" si="20"/>
        <v>0</v>
      </c>
    </row>
    <row r="156" spans="1:7" x14ac:dyDescent="0.2">
      <c r="A156" s="213" t="s">
        <v>337</v>
      </c>
      <c r="B156" s="204" t="s">
        <v>171</v>
      </c>
      <c r="C156" s="211">
        <v>12</v>
      </c>
      <c r="D156" s="205" t="s">
        <v>59</v>
      </c>
      <c r="E156" s="237"/>
      <c r="F156" s="237"/>
      <c r="G156" s="208">
        <f t="shared" si="20"/>
        <v>0</v>
      </c>
    </row>
    <row r="157" spans="1:7" ht="25.5" x14ac:dyDescent="0.2">
      <c r="A157" s="213" t="s">
        <v>338</v>
      </c>
      <c r="B157" s="204" t="s">
        <v>339</v>
      </c>
      <c r="C157" s="211">
        <v>3</v>
      </c>
      <c r="D157" s="205" t="s">
        <v>147</v>
      </c>
      <c r="E157" s="237"/>
      <c r="F157" s="237"/>
      <c r="G157" s="208">
        <f t="shared" si="20"/>
        <v>0</v>
      </c>
    </row>
    <row r="158" spans="1:7" ht="25.5" x14ac:dyDescent="0.2">
      <c r="A158" s="213" t="s">
        <v>340</v>
      </c>
      <c r="B158" s="204" t="s">
        <v>173</v>
      </c>
      <c r="C158" s="211">
        <v>4</v>
      </c>
      <c r="D158" s="205" t="s">
        <v>147</v>
      </c>
      <c r="E158" s="237"/>
      <c r="F158" s="237"/>
      <c r="G158" s="208">
        <f t="shared" si="20"/>
        <v>0</v>
      </c>
    </row>
    <row r="159" spans="1:7" x14ac:dyDescent="0.2">
      <c r="A159" s="213" t="s">
        <v>341</v>
      </c>
      <c r="B159" s="204" t="s">
        <v>175</v>
      </c>
      <c r="C159" s="211">
        <v>2</v>
      </c>
      <c r="D159" s="205" t="s">
        <v>147</v>
      </c>
      <c r="E159" s="237"/>
      <c r="F159" s="237"/>
      <c r="G159" s="208">
        <f t="shared" si="20"/>
        <v>0</v>
      </c>
    </row>
    <row r="160" spans="1:7" x14ac:dyDescent="0.2">
      <c r="A160" s="213" t="s">
        <v>342</v>
      </c>
      <c r="B160" s="204" t="s">
        <v>180</v>
      </c>
      <c r="C160" s="211">
        <v>3</v>
      </c>
      <c r="D160" s="205" t="s">
        <v>147</v>
      </c>
      <c r="E160" s="237"/>
      <c r="F160" s="237"/>
      <c r="G160" s="208">
        <f t="shared" si="20"/>
        <v>0</v>
      </c>
    </row>
    <row r="161" spans="1:7" x14ac:dyDescent="0.2">
      <c r="A161" s="213" t="s">
        <v>343</v>
      </c>
      <c r="B161" s="204" t="s">
        <v>146</v>
      </c>
      <c r="C161" s="211">
        <v>1</v>
      </c>
      <c r="D161" s="205" t="s">
        <v>147</v>
      </c>
      <c r="E161" s="237"/>
      <c r="F161" s="237"/>
      <c r="G161" s="208">
        <f t="shared" si="20"/>
        <v>0</v>
      </c>
    </row>
    <row r="162" spans="1:7" ht="25.5" x14ac:dyDescent="0.2">
      <c r="A162" s="213" t="s">
        <v>344</v>
      </c>
      <c r="B162" s="204" t="s">
        <v>345</v>
      </c>
      <c r="C162" s="211">
        <v>2</v>
      </c>
      <c r="D162" s="205" t="s">
        <v>147</v>
      </c>
      <c r="E162" s="237"/>
      <c r="F162" s="237"/>
      <c r="G162" s="208">
        <f t="shared" si="20"/>
        <v>0</v>
      </c>
    </row>
    <row r="163" spans="1:7" ht="51" x14ac:dyDescent="0.2">
      <c r="A163" s="213" t="s">
        <v>346</v>
      </c>
      <c r="B163" s="204" t="s">
        <v>347</v>
      </c>
      <c r="C163" s="211">
        <v>1</v>
      </c>
      <c r="D163" s="205" t="s">
        <v>147</v>
      </c>
      <c r="E163" s="237"/>
      <c r="F163" s="237"/>
      <c r="G163" s="208">
        <f t="shared" si="20"/>
        <v>0</v>
      </c>
    </row>
    <row r="164" spans="1:7" x14ac:dyDescent="0.2">
      <c r="A164" s="213" t="s">
        <v>348</v>
      </c>
      <c r="B164" s="204" t="s">
        <v>209</v>
      </c>
      <c r="C164" s="211">
        <v>3</v>
      </c>
      <c r="D164" s="205" t="s">
        <v>147</v>
      </c>
      <c r="E164" s="237"/>
      <c r="F164" s="237"/>
      <c r="G164" s="208">
        <f t="shared" si="20"/>
        <v>0</v>
      </c>
    </row>
    <row r="165" spans="1:7" ht="38.25" x14ac:dyDescent="0.2">
      <c r="A165" s="213" t="s">
        <v>349</v>
      </c>
      <c r="B165" s="204" t="s">
        <v>350</v>
      </c>
      <c r="C165" s="211">
        <v>2</v>
      </c>
      <c r="D165" s="205" t="s">
        <v>147</v>
      </c>
      <c r="E165" s="237"/>
      <c r="F165" s="237"/>
      <c r="G165" s="208">
        <f t="shared" si="20"/>
        <v>0</v>
      </c>
    </row>
    <row r="166" spans="1:7" x14ac:dyDescent="0.2">
      <c r="A166" s="213" t="s">
        <v>351</v>
      </c>
      <c r="B166" s="204" t="s">
        <v>352</v>
      </c>
      <c r="C166" s="211">
        <v>6</v>
      </c>
      <c r="D166" s="205" t="s">
        <v>147</v>
      </c>
      <c r="E166" s="237"/>
      <c r="F166" s="237"/>
      <c r="G166" s="208">
        <f t="shared" si="20"/>
        <v>0</v>
      </c>
    </row>
    <row r="167" spans="1:7" x14ac:dyDescent="0.2">
      <c r="A167" s="213" t="s">
        <v>353</v>
      </c>
      <c r="B167" s="204" t="s">
        <v>354</v>
      </c>
      <c r="C167" s="211">
        <v>1</v>
      </c>
      <c r="D167" s="205" t="s">
        <v>147</v>
      </c>
      <c r="E167" s="237"/>
      <c r="F167" s="237"/>
      <c r="G167" s="208">
        <f t="shared" si="20"/>
        <v>0</v>
      </c>
    </row>
    <row r="168" spans="1:7" x14ac:dyDescent="0.2">
      <c r="A168" s="213" t="s">
        <v>355</v>
      </c>
      <c r="B168" s="204" t="s">
        <v>356</v>
      </c>
      <c r="C168" s="211">
        <v>1</v>
      </c>
      <c r="D168" s="205" t="s">
        <v>100</v>
      </c>
      <c r="E168" s="207" t="s">
        <v>58</v>
      </c>
      <c r="F168" s="237"/>
      <c r="G168" s="208">
        <f t="shared" si="20"/>
        <v>0</v>
      </c>
    </row>
    <row r="169" spans="1:7" x14ac:dyDescent="0.2">
      <c r="A169" s="213" t="s">
        <v>357</v>
      </c>
      <c r="B169" s="204" t="s">
        <v>358</v>
      </c>
      <c r="C169" s="211">
        <v>35</v>
      </c>
      <c r="D169" s="205" t="s">
        <v>147</v>
      </c>
      <c r="E169" s="207" t="s">
        <v>58</v>
      </c>
      <c r="F169" s="237"/>
      <c r="G169" s="208">
        <f t="shared" si="20"/>
        <v>0</v>
      </c>
    </row>
    <row r="170" spans="1:7" x14ac:dyDescent="0.2">
      <c r="A170" s="213" t="s">
        <v>359</v>
      </c>
      <c r="B170" s="204" t="s">
        <v>360</v>
      </c>
      <c r="C170" s="211">
        <v>5</v>
      </c>
      <c r="D170" s="205" t="s">
        <v>147</v>
      </c>
      <c r="E170" s="237"/>
      <c r="F170" s="237"/>
      <c r="G170" s="208">
        <f t="shared" si="20"/>
        <v>0</v>
      </c>
    </row>
    <row r="171" spans="1:7" x14ac:dyDescent="0.2">
      <c r="A171" s="213" t="s">
        <v>207</v>
      </c>
      <c r="B171" s="204" t="s">
        <v>361</v>
      </c>
      <c r="C171" s="211"/>
      <c r="D171" s="205"/>
      <c r="E171" s="207"/>
      <c r="F171" s="207"/>
      <c r="G171" s="208"/>
    </row>
    <row r="172" spans="1:7" ht="25.5" x14ac:dyDescent="0.2">
      <c r="A172" s="213" t="s">
        <v>29</v>
      </c>
      <c r="B172" s="204" t="s">
        <v>158</v>
      </c>
      <c r="C172" s="211">
        <v>45</v>
      </c>
      <c r="D172" s="205" t="s">
        <v>59</v>
      </c>
      <c r="E172" s="237"/>
      <c r="F172" s="237"/>
      <c r="G172" s="208">
        <f t="shared" si="20"/>
        <v>0</v>
      </c>
    </row>
    <row r="173" spans="1:7" x14ac:dyDescent="0.2">
      <c r="A173" s="213" t="s">
        <v>31</v>
      </c>
      <c r="B173" s="204" t="s">
        <v>160</v>
      </c>
      <c r="C173" s="211">
        <v>21</v>
      </c>
      <c r="D173" s="205" t="s">
        <v>147</v>
      </c>
      <c r="E173" s="237"/>
      <c r="F173" s="237"/>
      <c r="G173" s="208">
        <f t="shared" si="20"/>
        <v>0</v>
      </c>
    </row>
    <row r="174" spans="1:7" ht="25.5" x14ac:dyDescent="0.2">
      <c r="A174" s="213" t="s">
        <v>33</v>
      </c>
      <c r="B174" s="204" t="s">
        <v>201</v>
      </c>
      <c r="C174" s="211">
        <v>550</v>
      </c>
      <c r="D174" s="205" t="s">
        <v>59</v>
      </c>
      <c r="E174" s="237"/>
      <c r="F174" s="237"/>
      <c r="G174" s="208">
        <f t="shared" ref="G174:G209" si="21">SUM(E174,F174)*C174</f>
        <v>0</v>
      </c>
    </row>
    <row r="175" spans="1:7" x14ac:dyDescent="0.2">
      <c r="A175" s="213" t="s">
        <v>35</v>
      </c>
      <c r="B175" s="204" t="s">
        <v>203</v>
      </c>
      <c r="C175" s="211">
        <v>21</v>
      </c>
      <c r="D175" s="205" t="s">
        <v>59</v>
      </c>
      <c r="E175" s="237"/>
      <c r="F175" s="237"/>
      <c r="G175" s="208">
        <f t="shared" si="21"/>
        <v>0</v>
      </c>
    </row>
    <row r="176" spans="1:7" ht="25.5" x14ac:dyDescent="0.2">
      <c r="A176" s="213" t="s">
        <v>211</v>
      </c>
      <c r="B176" s="204" t="s">
        <v>173</v>
      </c>
      <c r="C176" s="211">
        <v>10</v>
      </c>
      <c r="D176" s="205" t="s">
        <v>147</v>
      </c>
      <c r="E176" s="237"/>
      <c r="F176" s="237"/>
      <c r="G176" s="208">
        <f t="shared" si="21"/>
        <v>0</v>
      </c>
    </row>
    <row r="177" spans="1:7" x14ac:dyDescent="0.2">
      <c r="A177" s="213" t="s">
        <v>212</v>
      </c>
      <c r="B177" s="204" t="s">
        <v>206</v>
      </c>
      <c r="C177" s="211">
        <v>12</v>
      </c>
      <c r="D177" s="205" t="s">
        <v>147</v>
      </c>
      <c r="E177" s="237"/>
      <c r="F177" s="237"/>
      <c r="G177" s="208">
        <f t="shared" si="21"/>
        <v>0</v>
      </c>
    </row>
    <row r="178" spans="1:7" x14ac:dyDescent="0.2">
      <c r="A178" s="213" t="s">
        <v>213</v>
      </c>
      <c r="B178" s="204" t="s">
        <v>210</v>
      </c>
      <c r="C178" s="211">
        <v>40</v>
      </c>
      <c r="D178" s="205" t="s">
        <v>59</v>
      </c>
      <c r="E178" s="237"/>
      <c r="F178" s="237"/>
      <c r="G178" s="208">
        <f t="shared" si="21"/>
        <v>0</v>
      </c>
    </row>
    <row r="179" spans="1:7" ht="25.5" x14ac:dyDescent="0.2">
      <c r="A179" s="213" t="s">
        <v>214</v>
      </c>
      <c r="B179" s="204" t="s">
        <v>362</v>
      </c>
      <c r="C179" s="211">
        <v>1</v>
      </c>
      <c r="D179" s="205" t="s">
        <v>147</v>
      </c>
      <c r="E179" s="237"/>
      <c r="F179" s="237"/>
      <c r="G179" s="208">
        <f t="shared" si="21"/>
        <v>0</v>
      </c>
    </row>
    <row r="180" spans="1:7" ht="25.5" x14ac:dyDescent="0.2">
      <c r="A180" s="213" t="s">
        <v>215</v>
      </c>
      <c r="B180" s="204" t="s">
        <v>363</v>
      </c>
      <c r="C180" s="211">
        <v>1</v>
      </c>
      <c r="D180" s="205" t="s">
        <v>147</v>
      </c>
      <c r="E180" s="237"/>
      <c r="F180" s="237"/>
      <c r="G180" s="208">
        <f t="shared" si="21"/>
        <v>0</v>
      </c>
    </row>
    <row r="181" spans="1:7" x14ac:dyDescent="0.2">
      <c r="A181" s="213" t="s">
        <v>217</v>
      </c>
      <c r="B181" s="204" t="s">
        <v>208</v>
      </c>
      <c r="C181" s="211"/>
      <c r="D181" s="205"/>
      <c r="E181" s="207"/>
      <c r="F181" s="207"/>
      <c r="G181" s="208"/>
    </row>
    <row r="182" spans="1:7" x14ac:dyDescent="0.2">
      <c r="A182" s="213" t="s">
        <v>218</v>
      </c>
      <c r="B182" s="204" t="s">
        <v>364</v>
      </c>
      <c r="C182" s="211">
        <v>8</v>
      </c>
      <c r="D182" s="205" t="s">
        <v>147</v>
      </c>
      <c r="E182" s="237"/>
      <c r="F182" s="237"/>
      <c r="G182" s="208">
        <f t="shared" si="21"/>
        <v>0</v>
      </c>
    </row>
    <row r="183" spans="1:7" x14ac:dyDescent="0.2">
      <c r="A183" s="213" t="s">
        <v>220</v>
      </c>
      <c r="B183" s="204" t="s">
        <v>365</v>
      </c>
      <c r="C183" s="211">
        <v>150</v>
      </c>
      <c r="D183" s="205" t="s">
        <v>59</v>
      </c>
      <c r="E183" s="237"/>
      <c r="F183" s="237"/>
      <c r="G183" s="208">
        <f t="shared" si="21"/>
        <v>0</v>
      </c>
    </row>
    <row r="184" spans="1:7" ht="25.5" x14ac:dyDescent="0.2">
      <c r="A184" s="213" t="s">
        <v>222</v>
      </c>
      <c r="B184" s="204" t="s">
        <v>158</v>
      </c>
      <c r="C184" s="211">
        <v>35</v>
      </c>
      <c r="D184" s="205" t="s">
        <v>59</v>
      </c>
      <c r="E184" s="237"/>
      <c r="F184" s="237"/>
      <c r="G184" s="208">
        <f t="shared" si="21"/>
        <v>0</v>
      </c>
    </row>
    <row r="185" spans="1:7" x14ac:dyDescent="0.2">
      <c r="A185" s="213" t="s">
        <v>224</v>
      </c>
      <c r="B185" s="204" t="s">
        <v>160</v>
      </c>
      <c r="C185" s="211">
        <v>18</v>
      </c>
      <c r="D185" s="205" t="s">
        <v>147</v>
      </c>
      <c r="E185" s="237"/>
      <c r="F185" s="237"/>
      <c r="G185" s="208">
        <f t="shared" si="21"/>
        <v>0</v>
      </c>
    </row>
    <row r="186" spans="1:7" x14ac:dyDescent="0.2">
      <c r="A186" s="213" t="s">
        <v>366</v>
      </c>
      <c r="B186" s="204" t="s">
        <v>367</v>
      </c>
      <c r="C186" s="211"/>
      <c r="D186" s="205"/>
      <c r="E186" s="207"/>
      <c r="F186" s="207"/>
      <c r="G186" s="208"/>
    </row>
    <row r="187" spans="1:7" ht="25.5" x14ac:dyDescent="0.2">
      <c r="A187" s="213" t="s">
        <v>248</v>
      </c>
      <c r="B187" s="204" t="s">
        <v>158</v>
      </c>
      <c r="C187" s="211">
        <v>10</v>
      </c>
      <c r="D187" s="205" t="s">
        <v>59</v>
      </c>
      <c r="E187" s="237"/>
      <c r="F187" s="237"/>
      <c r="G187" s="208">
        <f t="shared" si="21"/>
        <v>0</v>
      </c>
    </row>
    <row r="188" spans="1:7" x14ac:dyDescent="0.2">
      <c r="A188" s="213" t="s">
        <v>249</v>
      </c>
      <c r="B188" s="204" t="s">
        <v>160</v>
      </c>
      <c r="C188" s="211">
        <v>4</v>
      </c>
      <c r="D188" s="205" t="s">
        <v>147</v>
      </c>
      <c r="E188" s="237"/>
      <c r="F188" s="237"/>
      <c r="G188" s="208">
        <f t="shared" si="21"/>
        <v>0</v>
      </c>
    </row>
    <row r="189" spans="1:7" ht="25.5" x14ac:dyDescent="0.2">
      <c r="A189" s="213" t="s">
        <v>368</v>
      </c>
      <c r="B189" s="204" t="s">
        <v>388</v>
      </c>
      <c r="C189" s="211">
        <v>1</v>
      </c>
      <c r="D189" s="205" t="s">
        <v>147</v>
      </c>
      <c r="E189" s="237"/>
      <c r="F189" s="237"/>
      <c r="G189" s="208">
        <f t="shared" si="21"/>
        <v>0</v>
      </c>
    </row>
    <row r="190" spans="1:7" x14ac:dyDescent="0.2">
      <c r="A190" s="213" t="s">
        <v>369</v>
      </c>
      <c r="B190" s="204" t="s">
        <v>154</v>
      </c>
      <c r="C190" s="211">
        <v>25</v>
      </c>
      <c r="D190" s="205" t="s">
        <v>59</v>
      </c>
      <c r="E190" s="237"/>
      <c r="F190" s="237"/>
      <c r="G190" s="208">
        <f t="shared" si="21"/>
        <v>0</v>
      </c>
    </row>
    <row r="191" spans="1:7" x14ac:dyDescent="0.2">
      <c r="A191" s="213" t="s">
        <v>370</v>
      </c>
      <c r="B191" s="204" t="s">
        <v>371</v>
      </c>
      <c r="C191" s="211">
        <v>1</v>
      </c>
      <c r="D191" s="205" t="s">
        <v>147</v>
      </c>
      <c r="E191" s="207" t="s">
        <v>58</v>
      </c>
      <c r="F191" s="237"/>
      <c r="G191" s="208">
        <f t="shared" si="21"/>
        <v>0</v>
      </c>
    </row>
    <row r="192" spans="1:7" x14ac:dyDescent="0.2">
      <c r="A192" s="213" t="s">
        <v>372</v>
      </c>
      <c r="B192" s="204" t="s">
        <v>373</v>
      </c>
      <c r="C192" s="211">
        <v>20</v>
      </c>
      <c r="D192" s="205" t="s">
        <v>147</v>
      </c>
      <c r="E192" s="237"/>
      <c r="F192" s="237"/>
      <c r="G192" s="208">
        <f t="shared" si="21"/>
        <v>0</v>
      </c>
    </row>
    <row r="193" spans="1:7" x14ac:dyDescent="0.2">
      <c r="A193" s="213" t="s">
        <v>374</v>
      </c>
      <c r="B193" s="204" t="s">
        <v>375</v>
      </c>
      <c r="C193" s="211">
        <v>1</v>
      </c>
      <c r="D193" s="205" t="s">
        <v>147</v>
      </c>
      <c r="E193" s="237"/>
      <c r="F193" s="237"/>
      <c r="G193" s="208">
        <f t="shared" si="21"/>
        <v>0</v>
      </c>
    </row>
    <row r="194" spans="1:7" ht="25.5" x14ac:dyDescent="0.2">
      <c r="A194" s="213" t="s">
        <v>376</v>
      </c>
      <c r="B194" s="204" t="s">
        <v>201</v>
      </c>
      <c r="C194" s="211">
        <v>50</v>
      </c>
      <c r="D194" s="205" t="s">
        <v>59</v>
      </c>
      <c r="E194" s="237"/>
      <c r="F194" s="237"/>
      <c r="G194" s="208">
        <f t="shared" si="21"/>
        <v>0</v>
      </c>
    </row>
    <row r="195" spans="1:7" x14ac:dyDescent="0.2">
      <c r="A195" s="213" t="s">
        <v>377</v>
      </c>
      <c r="B195" s="204" t="s">
        <v>216</v>
      </c>
      <c r="C195" s="211">
        <v>1</v>
      </c>
      <c r="D195" s="205" t="s">
        <v>147</v>
      </c>
      <c r="E195" s="237"/>
      <c r="F195" s="237"/>
      <c r="G195" s="208">
        <f t="shared" si="21"/>
        <v>0</v>
      </c>
    </row>
    <row r="196" spans="1:7" x14ac:dyDescent="0.2">
      <c r="A196" s="213" t="s">
        <v>378</v>
      </c>
      <c r="B196" s="204" t="s">
        <v>195</v>
      </c>
      <c r="C196" s="211">
        <v>1</v>
      </c>
      <c r="D196" s="205" t="s">
        <v>147</v>
      </c>
      <c r="E196" s="237"/>
      <c r="F196" s="237"/>
      <c r="G196" s="208">
        <f t="shared" si="21"/>
        <v>0</v>
      </c>
    </row>
    <row r="197" spans="1:7" x14ac:dyDescent="0.2">
      <c r="A197" s="213" t="s">
        <v>379</v>
      </c>
      <c r="B197" s="204" t="s">
        <v>380</v>
      </c>
      <c r="C197" s="211"/>
      <c r="D197" s="205"/>
      <c r="E197" s="207"/>
      <c r="F197" s="207"/>
      <c r="G197" s="208"/>
    </row>
    <row r="198" spans="1:7" x14ac:dyDescent="0.2">
      <c r="A198" s="213" t="s">
        <v>303</v>
      </c>
      <c r="B198" s="204" t="s">
        <v>219</v>
      </c>
      <c r="C198" s="211">
        <v>12</v>
      </c>
      <c r="D198" s="205" t="s">
        <v>147</v>
      </c>
      <c r="E198" s="207" t="s">
        <v>58</v>
      </c>
      <c r="F198" s="237"/>
      <c r="G198" s="208">
        <f t="shared" si="21"/>
        <v>0</v>
      </c>
    </row>
    <row r="199" spans="1:7" x14ac:dyDescent="0.2">
      <c r="A199" s="213" t="s">
        <v>250</v>
      </c>
      <c r="B199" s="204" t="s">
        <v>221</v>
      </c>
      <c r="C199" s="211">
        <v>1</v>
      </c>
      <c r="D199" s="205" t="s">
        <v>100</v>
      </c>
      <c r="E199" s="207" t="s">
        <v>58</v>
      </c>
      <c r="F199" s="237"/>
      <c r="G199" s="208">
        <f t="shared" si="21"/>
        <v>0</v>
      </c>
    </row>
    <row r="200" spans="1:7" ht="25.5" x14ac:dyDescent="0.2">
      <c r="A200" s="213" t="s">
        <v>251</v>
      </c>
      <c r="B200" s="204" t="s">
        <v>223</v>
      </c>
      <c r="C200" s="211">
        <v>3</v>
      </c>
      <c r="D200" s="205" t="s">
        <v>100</v>
      </c>
      <c r="E200" s="207" t="s">
        <v>58</v>
      </c>
      <c r="F200" s="237"/>
      <c r="G200" s="208">
        <f t="shared" si="21"/>
        <v>0</v>
      </c>
    </row>
    <row r="201" spans="1:7" ht="25.5" x14ac:dyDescent="0.2">
      <c r="A201" s="213" t="s">
        <v>252</v>
      </c>
      <c r="B201" s="204" t="s">
        <v>225</v>
      </c>
      <c r="C201" s="211">
        <v>3</v>
      </c>
      <c r="D201" s="205" t="s">
        <v>147</v>
      </c>
      <c r="E201" s="237"/>
      <c r="F201" s="237"/>
      <c r="G201" s="208">
        <f t="shared" si="21"/>
        <v>0</v>
      </c>
    </row>
    <row r="202" spans="1:7" x14ac:dyDescent="0.2">
      <c r="A202" s="213" t="s">
        <v>318</v>
      </c>
      <c r="B202" s="204" t="s">
        <v>226</v>
      </c>
      <c r="C202" s="211">
        <v>1</v>
      </c>
      <c r="D202" s="205" t="s">
        <v>147</v>
      </c>
      <c r="E202" s="207" t="s">
        <v>58</v>
      </c>
      <c r="F202" s="237"/>
      <c r="G202" s="208">
        <f t="shared" si="21"/>
        <v>0</v>
      </c>
    </row>
    <row r="203" spans="1:7" ht="25.5" x14ac:dyDescent="0.2">
      <c r="A203" s="213" t="s">
        <v>319</v>
      </c>
      <c r="B203" s="204" t="s">
        <v>227</v>
      </c>
      <c r="C203" s="211">
        <v>1</v>
      </c>
      <c r="D203" s="205" t="s">
        <v>147</v>
      </c>
      <c r="E203" s="237"/>
      <c r="F203" s="237"/>
      <c r="G203" s="208">
        <f t="shared" si="21"/>
        <v>0</v>
      </c>
    </row>
    <row r="204" spans="1:7" ht="25.5" x14ac:dyDescent="0.2">
      <c r="A204" s="213" t="s">
        <v>381</v>
      </c>
      <c r="B204" s="204" t="s">
        <v>228</v>
      </c>
      <c r="C204" s="211">
        <v>1</v>
      </c>
      <c r="D204" s="205" t="s">
        <v>147</v>
      </c>
      <c r="E204" s="237"/>
      <c r="F204" s="237"/>
      <c r="G204" s="208">
        <f t="shared" si="21"/>
        <v>0</v>
      </c>
    </row>
    <row r="205" spans="1:7" ht="25.5" x14ac:dyDescent="0.2">
      <c r="A205" s="209" t="s">
        <v>382</v>
      </c>
      <c r="B205" s="236" t="s">
        <v>240</v>
      </c>
      <c r="C205" s="211">
        <v>1</v>
      </c>
      <c r="D205" s="205" t="s">
        <v>147</v>
      </c>
      <c r="E205" s="207" t="s">
        <v>58</v>
      </c>
      <c r="F205" s="237"/>
      <c r="G205" s="208">
        <f t="shared" si="21"/>
        <v>0</v>
      </c>
    </row>
    <row r="206" spans="1:7" x14ac:dyDescent="0.2">
      <c r="A206" s="213" t="s">
        <v>383</v>
      </c>
      <c r="B206" s="204" t="s">
        <v>384</v>
      </c>
      <c r="C206" s="211">
        <v>1</v>
      </c>
      <c r="D206" s="205" t="s">
        <v>147</v>
      </c>
      <c r="E206" s="207" t="s">
        <v>58</v>
      </c>
      <c r="F206" s="237"/>
      <c r="G206" s="208">
        <f t="shared" si="21"/>
        <v>0</v>
      </c>
    </row>
    <row r="207" spans="1:7" x14ac:dyDescent="0.2">
      <c r="A207" s="213" t="s">
        <v>385</v>
      </c>
      <c r="B207" s="204" t="s">
        <v>229</v>
      </c>
      <c r="C207" s="211">
        <v>1</v>
      </c>
      <c r="D207" s="205" t="s">
        <v>100</v>
      </c>
      <c r="E207" s="207" t="s">
        <v>58</v>
      </c>
      <c r="F207" s="237"/>
      <c r="G207" s="208">
        <f t="shared" si="21"/>
        <v>0</v>
      </c>
    </row>
    <row r="208" spans="1:7" ht="25.5" x14ac:dyDescent="0.2">
      <c r="A208" s="213" t="s">
        <v>386</v>
      </c>
      <c r="B208" s="204" t="s">
        <v>230</v>
      </c>
      <c r="C208" s="211">
        <v>4</v>
      </c>
      <c r="D208" s="205" t="s">
        <v>147</v>
      </c>
      <c r="E208" s="207" t="s">
        <v>58</v>
      </c>
      <c r="F208" s="237"/>
      <c r="G208" s="208">
        <f t="shared" si="21"/>
        <v>0</v>
      </c>
    </row>
    <row r="209" spans="1:7" x14ac:dyDescent="0.2">
      <c r="A209" s="213" t="s">
        <v>387</v>
      </c>
      <c r="B209" s="204" t="s">
        <v>231</v>
      </c>
      <c r="C209" s="211">
        <v>8</v>
      </c>
      <c r="D209" s="205" t="s">
        <v>147</v>
      </c>
      <c r="E209" s="207" t="s">
        <v>58</v>
      </c>
      <c r="F209" s="237"/>
      <c r="G209" s="208">
        <f t="shared" si="21"/>
        <v>0</v>
      </c>
    </row>
    <row r="210" spans="1:7" x14ac:dyDescent="0.2">
      <c r="A210" s="226"/>
      <c r="B210" s="227" t="s">
        <v>65</v>
      </c>
      <c r="C210" s="227"/>
      <c r="D210" s="227"/>
      <c r="E210" s="228">
        <f>SUMPRODUCT(E109:E209,C109:C209)</f>
        <v>0</v>
      </c>
      <c r="F210" s="228">
        <f>SUMPRODUCT(F109:F209,C109:C209)</f>
        <v>0</v>
      </c>
      <c r="G210" s="229">
        <f>SUM(G109:G209)</f>
        <v>0</v>
      </c>
    </row>
    <row r="211" spans="1:7" s="13" customFormat="1" x14ac:dyDescent="0.2">
      <c r="A211" s="230" t="s">
        <v>94</v>
      </c>
      <c r="B211" s="231" t="s">
        <v>13</v>
      </c>
      <c r="C211" s="232"/>
      <c r="D211" s="233"/>
      <c r="E211" s="234"/>
      <c r="F211" s="234"/>
      <c r="G211" s="235"/>
    </row>
    <row r="212" spans="1:7" s="13" customFormat="1" x14ac:dyDescent="0.2">
      <c r="A212" s="209" t="s">
        <v>126</v>
      </c>
      <c r="B212" s="236" t="s">
        <v>313</v>
      </c>
      <c r="C212" s="211"/>
      <c r="D212" s="205"/>
      <c r="E212" s="207"/>
      <c r="F212" s="207"/>
      <c r="G212" s="208"/>
    </row>
    <row r="213" spans="1:7" x14ac:dyDescent="0.2">
      <c r="A213" s="213" t="s">
        <v>145</v>
      </c>
      <c r="B213" s="204" t="s">
        <v>315</v>
      </c>
      <c r="C213" s="211">
        <v>6</v>
      </c>
      <c r="D213" s="205" t="s">
        <v>316</v>
      </c>
      <c r="E213" s="237"/>
      <c r="F213" s="237"/>
      <c r="G213" s="208">
        <f t="shared" ref="G213:G214" si="22">SUM(E213,F213)*C213</f>
        <v>0</v>
      </c>
    </row>
    <row r="214" spans="1:7" x14ac:dyDescent="0.2">
      <c r="A214" s="213" t="s">
        <v>148</v>
      </c>
      <c r="B214" s="204" t="s">
        <v>317</v>
      </c>
      <c r="C214" s="211">
        <v>4</v>
      </c>
      <c r="D214" s="205" t="s">
        <v>144</v>
      </c>
      <c r="E214" s="237"/>
      <c r="F214" s="237"/>
      <c r="G214" s="208">
        <f t="shared" si="22"/>
        <v>0</v>
      </c>
    </row>
    <row r="215" spans="1:7" x14ac:dyDescent="0.2">
      <c r="A215" s="226"/>
      <c r="B215" s="227" t="s">
        <v>15</v>
      </c>
      <c r="C215" s="227"/>
      <c r="D215" s="227"/>
      <c r="E215" s="228">
        <f>SUMPRODUCT(E213:E214,C213:C214)</f>
        <v>0</v>
      </c>
      <c r="F215" s="228">
        <f>SUMPRODUCT(F213:F214,C213:C214)</f>
        <v>0</v>
      </c>
      <c r="G215" s="229">
        <f>SUM(G213:G214)</f>
        <v>0</v>
      </c>
    </row>
    <row r="216" spans="1:7" ht="15.75" thickBot="1" x14ac:dyDescent="0.25">
      <c r="A216" s="128"/>
      <c r="B216" s="140" t="s">
        <v>22</v>
      </c>
      <c r="C216" s="140"/>
      <c r="D216" s="140"/>
      <c r="E216" s="65">
        <f>E215+E210+E106</f>
        <v>0</v>
      </c>
      <c r="F216" s="65">
        <f>F215+F210+F106</f>
        <v>0</v>
      </c>
      <c r="G216" s="65">
        <f>G215+G210+G106</f>
        <v>0</v>
      </c>
    </row>
    <row r="217" spans="1:7" ht="15.75" thickBot="1" x14ac:dyDescent="0.25">
      <c r="A217" s="80"/>
      <c r="B217" s="136" t="s">
        <v>54</v>
      </c>
      <c r="C217" s="136"/>
      <c r="D217" s="136"/>
      <c r="E217" s="81">
        <f>TRUNC(E216*(1+$G$4),2)</f>
        <v>0</v>
      </c>
      <c r="F217" s="81">
        <f>TRUNC(F216*(1+$G$4),2)</f>
        <v>0</v>
      </c>
      <c r="G217" s="81">
        <f>TRUNC(G216*(1+$G$4),2)</f>
        <v>0</v>
      </c>
    </row>
    <row r="218" spans="1:7" x14ac:dyDescent="0.2">
      <c r="A218" s="82"/>
      <c r="B218" s="83"/>
      <c r="C218" s="84"/>
      <c r="D218" s="85"/>
      <c r="E218" s="86"/>
      <c r="F218" s="86"/>
      <c r="G218" s="86"/>
    </row>
  </sheetData>
  <sheetProtection algorithmName="SHA-512" hashValue="/o5zAqm9xLVQwaadjx2QITN4u1ivaQ0HFKcIAueT410l3KiMGR86JLkR6hntCD9V51SOZ8c/E5PtfGocALIIuw==" saltValue="JtTH7gLXCXEIWEZZngMGSQ==" spinCount="100000" sheet="1"/>
  <protectedRanges>
    <protectedRange sqref="E212:F212" name="Intervalo1_1"/>
  </protectedRanges>
  <sortState ref="B650:G656">
    <sortCondition ref="B650"/>
  </sortState>
  <mergeCells count="26">
    <mergeCell ref="B217:D217"/>
    <mergeCell ref="E3:F3"/>
    <mergeCell ref="E4:F4"/>
    <mergeCell ref="E5:F5"/>
    <mergeCell ref="D9:E9"/>
    <mergeCell ref="D10:G10"/>
    <mergeCell ref="B216:D216"/>
    <mergeCell ref="A11:G11"/>
    <mergeCell ref="G12:G13"/>
    <mergeCell ref="B12:B13"/>
    <mergeCell ref="D12:D13"/>
    <mergeCell ref="A8:G8"/>
    <mergeCell ref="C12:C13"/>
    <mergeCell ref="A12:A13"/>
    <mergeCell ref="B215:D215"/>
    <mergeCell ref="B14:D14"/>
    <mergeCell ref="B106:D106"/>
    <mergeCell ref="B210:D210"/>
    <mergeCell ref="A1:G2"/>
    <mergeCell ref="E12:F12"/>
    <mergeCell ref="A3:D3"/>
    <mergeCell ref="A4:D4"/>
    <mergeCell ref="A5:D5"/>
    <mergeCell ref="A6:D6"/>
    <mergeCell ref="A7:D7"/>
    <mergeCell ref="E6:F6"/>
  </mergeCells>
  <phoneticPr fontId="27" type="noConversion"/>
  <conditionalFormatting sqref="F16 B16 F51 F62 F80 F97 F56 F59 F71 F78 G60:G61 G79 G81 B86:B88 G21:G24 G48:G50 A15:G15 G29:G46 G52:G55 G17:G19 G57:G58 G87:G96 G72:G77 G98:G101 G103:G105 A17:A19 G213:G214 G64:G69 G109:G209">
    <cfRule type="containsText" dxfId="44" priority="2289" stopIfTrue="1" operator="containsText" text="x,xx">
      <formula>NOT(ISERROR(SEARCH("x,xx",A15)))</formula>
    </cfRule>
  </conditionalFormatting>
  <conditionalFormatting sqref="B217">
    <cfRule type="containsText" dxfId="43" priority="2262" stopIfTrue="1" operator="containsText" text="x,xx">
      <formula>NOT(ISERROR(SEARCH("x,xx",B217)))</formula>
    </cfRule>
  </conditionalFormatting>
  <conditionalFormatting sqref="B102 F102">
    <cfRule type="containsText" dxfId="42" priority="1912" stopIfTrue="1" operator="containsText" text="x,xx">
      <formula>NOT(ISERROR(SEARCH("x,xx",B102)))</formula>
    </cfRule>
  </conditionalFormatting>
  <conditionalFormatting sqref="F20 B20">
    <cfRule type="containsText" dxfId="41" priority="1917" stopIfTrue="1" operator="containsText" text="x,xx">
      <formula>NOT(ISERROR(SEARCH("x,xx",B20)))</formula>
    </cfRule>
  </conditionalFormatting>
  <conditionalFormatting sqref="F25">
    <cfRule type="containsText" dxfId="40" priority="1915" stopIfTrue="1" operator="containsText" text="x,xx">
      <formula>NOT(ISERROR(SEARCH("x,xx",F25)))</formula>
    </cfRule>
  </conditionalFormatting>
  <conditionalFormatting sqref="B107">
    <cfRule type="containsText" dxfId="39" priority="1911" stopIfTrue="1" operator="containsText" text="x,xx">
      <formula>NOT(ISERROR(SEARCH("x,xx",B107)))</formula>
    </cfRule>
  </conditionalFormatting>
  <conditionalFormatting sqref="F106:F107">
    <cfRule type="containsText" dxfId="38" priority="1910" stopIfTrue="1" operator="containsText" text="x,xx">
      <formula>NOT(ISERROR(SEARCH("x,xx",F106)))</formula>
    </cfRule>
  </conditionalFormatting>
  <conditionalFormatting sqref="B216">
    <cfRule type="containsText" dxfId="37" priority="1868" stopIfTrue="1" operator="containsText" text="x,xx">
      <formula>NOT(ISERROR(SEARCH("x,xx",B216)))</formula>
    </cfRule>
  </conditionalFormatting>
  <conditionalFormatting sqref="B106">
    <cfRule type="containsText" dxfId="36" priority="1865" stopIfTrue="1" operator="containsText" text="x,xx">
      <formula>NOT(ISERROR(SEARCH("x,xx",B106)))</formula>
    </cfRule>
  </conditionalFormatting>
  <conditionalFormatting sqref="B210">
    <cfRule type="containsText" dxfId="35" priority="1857" stopIfTrue="1" operator="containsText" text="x,xx">
      <formula>NOT(ISERROR(SEARCH("x,xx",B210)))</formula>
    </cfRule>
  </conditionalFormatting>
  <conditionalFormatting sqref="B211">
    <cfRule type="containsText" dxfId="34" priority="1823" stopIfTrue="1" operator="containsText" text="x,xx">
      <formula>NOT(ISERROR(SEARCH("x,xx",B211)))</formula>
    </cfRule>
  </conditionalFormatting>
  <conditionalFormatting sqref="B215">
    <cfRule type="containsText" dxfId="33" priority="1818" stopIfTrue="1" operator="containsText" text="x,xx">
      <formula>NOT(ISERROR(SEARCH("x,xx",B215)))</formula>
    </cfRule>
  </conditionalFormatting>
  <conditionalFormatting sqref="F211">
    <cfRule type="containsText" dxfId="32" priority="1822" stopIfTrue="1" operator="containsText" text="x,xx">
      <formula>NOT(ISERROR(SEARCH("x,xx",F211)))</formula>
    </cfRule>
  </conditionalFormatting>
  <conditionalFormatting sqref="F215">
    <cfRule type="containsText" dxfId="31" priority="1819" stopIfTrue="1" operator="containsText" text="x,xx">
      <formula>NOT(ISERROR(SEARCH("x,xx",F215)))</formula>
    </cfRule>
  </conditionalFormatting>
  <conditionalFormatting sqref="F14:G14">
    <cfRule type="containsText" dxfId="30" priority="1814" stopIfTrue="1" operator="containsText" text="x,xx">
      <formula>NOT(ISERROR(SEARCH("x,xx",F14)))</formula>
    </cfRule>
  </conditionalFormatting>
  <conditionalFormatting sqref="B14">
    <cfRule type="containsText" dxfId="29" priority="1815" stopIfTrue="1" operator="containsText" text="x,xx">
      <formula>NOT(ISERROR(SEARCH("x,xx",B14)))</formula>
    </cfRule>
  </conditionalFormatting>
  <conditionalFormatting sqref="B25">
    <cfRule type="containsText" dxfId="28" priority="1761" stopIfTrue="1" operator="containsText" text="x,xx">
      <formula>NOT(ISERROR(SEARCH("x,xx",B25)))</formula>
    </cfRule>
  </conditionalFormatting>
  <conditionalFormatting sqref="B51">
    <cfRule type="containsText" dxfId="27" priority="1755" stopIfTrue="1" operator="containsText" text="x,xx">
      <formula>NOT(ISERROR(SEARCH("x,xx",B51)))</formula>
    </cfRule>
  </conditionalFormatting>
  <conditionalFormatting sqref="B62">
    <cfRule type="containsText" dxfId="26" priority="1747" stopIfTrue="1" operator="containsText" text="x,xx">
      <formula>NOT(ISERROR(SEARCH("x,xx",B62)))</formula>
    </cfRule>
  </conditionalFormatting>
  <conditionalFormatting sqref="B56">
    <cfRule type="containsText" dxfId="25" priority="1754" stopIfTrue="1" operator="containsText" text="x,xx">
      <formula>NOT(ISERROR(SEARCH("x,xx",B56)))</formula>
    </cfRule>
  </conditionalFormatting>
  <conditionalFormatting sqref="B71">
    <cfRule type="containsText" dxfId="24" priority="1745" stopIfTrue="1" operator="containsText" text="x,xx">
      <formula>NOT(ISERROR(SEARCH("x,xx",B71)))</formula>
    </cfRule>
  </conditionalFormatting>
  <conditionalFormatting sqref="B59">
    <cfRule type="containsText" dxfId="23" priority="1749" stopIfTrue="1" operator="containsText" text="x,xx">
      <formula>NOT(ISERROR(SEARCH("x,xx",B59)))</formula>
    </cfRule>
  </conditionalFormatting>
  <conditionalFormatting sqref="B80">
    <cfRule type="containsText" dxfId="22" priority="1740" stopIfTrue="1" operator="containsText" text="x,xx">
      <formula>NOT(ISERROR(SEARCH("x,xx",B80)))</formula>
    </cfRule>
  </conditionalFormatting>
  <conditionalFormatting sqref="B78 B81">
    <cfRule type="containsText" dxfId="21" priority="1741" stopIfTrue="1" operator="containsText" text="x,xx">
      <formula>NOT(ISERROR(SEARCH("x,xx",B78)))</formula>
    </cfRule>
  </conditionalFormatting>
  <conditionalFormatting sqref="B97">
    <cfRule type="containsText" dxfId="20" priority="1739" stopIfTrue="1" operator="containsText" text="x,xx">
      <formula>NOT(ISERROR(SEARCH("x,xx",B97)))</formula>
    </cfRule>
  </conditionalFormatting>
  <conditionalFormatting sqref="B89">
    <cfRule type="containsText" dxfId="19" priority="1451" stopIfTrue="1" operator="containsText" text="x,xx">
      <formula>NOT(ISERROR(SEARCH("x,xx",B89)))</formula>
    </cfRule>
  </conditionalFormatting>
  <conditionalFormatting sqref="G86">
    <cfRule type="containsText" dxfId="18" priority="1318" stopIfTrue="1" operator="containsText" text="x,xx">
      <formula>NOT(ISERROR(SEARCH("x,xx",G86)))</formula>
    </cfRule>
  </conditionalFormatting>
  <conditionalFormatting sqref="G212">
    <cfRule type="containsText" dxfId="17" priority="59" stopIfTrue="1" operator="containsText" text="x,xx">
      <formula>NOT(ISERROR(SEARCH("x,xx",G212)))</formula>
    </cfRule>
  </conditionalFormatting>
  <conditionalFormatting sqref="B108 F108">
    <cfRule type="containsText" dxfId="16" priority="53" stopIfTrue="1" operator="containsText" text="x,xx">
      <formula>NOT(ISERROR(SEARCH("x,xx",B108)))</formula>
    </cfRule>
  </conditionalFormatting>
  <conditionalFormatting sqref="G63">
    <cfRule type="containsText" dxfId="15" priority="26" stopIfTrue="1" operator="containsText" text="x,xx">
      <formula>NOT(ISERROR(SEARCH("x,xx",G63)))</formula>
    </cfRule>
  </conditionalFormatting>
  <conditionalFormatting sqref="G47">
    <cfRule type="containsText" dxfId="14" priority="21" stopIfTrue="1" operator="containsText" text="x,xx">
      <formula>NOT(ISERROR(SEARCH("x,xx",G47)))</formula>
    </cfRule>
  </conditionalFormatting>
  <conditionalFormatting sqref="B85">
    <cfRule type="containsText" dxfId="13" priority="15" stopIfTrue="1" operator="containsText" text="x,xx">
      <formula>NOT(ISERROR(SEARCH("x,xx",B85)))</formula>
    </cfRule>
  </conditionalFormatting>
  <conditionalFormatting sqref="G85">
    <cfRule type="containsText" dxfId="12" priority="14" stopIfTrue="1" operator="containsText" text="x,xx">
      <formula>NOT(ISERROR(SEARCH("x,xx",G85)))</formula>
    </cfRule>
  </conditionalFormatting>
  <conditionalFormatting sqref="G70">
    <cfRule type="containsText" dxfId="11" priority="12" stopIfTrue="1" operator="containsText" text="x,xx">
      <formula>NOT(ISERROR(SEARCH("x,xx",G70)))</formula>
    </cfRule>
  </conditionalFormatting>
  <conditionalFormatting sqref="G26:G28">
    <cfRule type="containsText" dxfId="10" priority="11" stopIfTrue="1" operator="containsText" text="x,xx">
      <formula>NOT(ISERROR(SEARCH("x,xx",G26)))</formula>
    </cfRule>
  </conditionalFormatting>
  <conditionalFormatting sqref="B83">
    <cfRule type="containsText" dxfId="9" priority="9" stopIfTrue="1" operator="containsText" text="x,xx">
      <formula>NOT(ISERROR(SEARCH("x,xx",B83)))</formula>
    </cfRule>
  </conditionalFormatting>
  <conditionalFormatting sqref="G84">
    <cfRule type="containsText" dxfId="8" priority="17" stopIfTrue="1" operator="containsText" text="x,xx">
      <formula>NOT(ISERROR(SEARCH("x,xx",G84)))</formula>
    </cfRule>
  </conditionalFormatting>
  <conditionalFormatting sqref="B69">
    <cfRule type="containsText" dxfId="7" priority="13" stopIfTrue="1" operator="containsText" text="x,xx">
      <formula>NOT(ISERROR(SEARCH("x,xx",B69)))</formula>
    </cfRule>
  </conditionalFormatting>
  <conditionalFormatting sqref="G83">
    <cfRule type="containsText" dxfId="6" priority="10" stopIfTrue="1" operator="containsText" text="x,xx">
      <formula>NOT(ISERROR(SEARCH("x,xx",G83)))</formula>
    </cfRule>
  </conditionalFormatting>
  <conditionalFormatting sqref="F49">
    <cfRule type="containsText" dxfId="5" priority="7" stopIfTrue="1" operator="containsText" text="x,xx">
      <formula>NOT(ISERROR(SEARCH("x,xx",F49)))</formula>
    </cfRule>
  </conditionalFormatting>
  <conditionalFormatting sqref="B49">
    <cfRule type="containsText" dxfId="4" priority="6" stopIfTrue="1" operator="containsText" text="x,xx">
      <formula>NOT(ISERROR(SEARCH("x,xx",B49)))</formula>
    </cfRule>
  </conditionalFormatting>
  <conditionalFormatting sqref="B82">
    <cfRule type="containsText" dxfId="3" priority="3" stopIfTrue="1" operator="containsText" text="x,xx">
      <formula>NOT(ISERROR(SEARCH("x,xx",B82)))</formula>
    </cfRule>
  </conditionalFormatting>
  <conditionalFormatting sqref="G82">
    <cfRule type="containsText" dxfId="2" priority="4" stopIfTrue="1" operator="containsText" text="x,xx">
      <formula>NOT(ISERROR(SEARCH("x,xx",G82)))</formula>
    </cfRule>
  </conditionalFormatting>
  <conditionalFormatting sqref="B84">
    <cfRule type="containsText" dxfId="1" priority="2" stopIfTrue="1" operator="containsText" text="x,xx">
      <formula>NOT(ISERROR(SEARCH("x,xx",B84)))</formula>
    </cfRule>
  </conditionalFormatting>
  <conditionalFormatting sqref="B76">
    <cfRule type="containsText" dxfId="0" priority="1" stopIfTrue="1" operator="containsText" text="x,xx">
      <formula>NOT(ISERROR(SEARCH("x,xx",B76)))</formula>
    </cfRule>
  </conditionalFormatting>
  <printOptions horizontalCentered="1"/>
  <pageMargins left="0.39370078740157483" right="0.39370078740157483" top="0.98425196850393704" bottom="0.59055118110236227" header="0.31496062992125984" footer="0.31496062992125984"/>
  <pageSetup paperSize="9" scale="65" fitToHeight="0" orientation="landscape" r:id="rId1"/>
  <headerFooter>
    <oddHeader>&amp;L
&amp;G&amp;C&amp;"-,Negrito"&amp;11&amp;K03+000
BANCO DO ESTADO DO RIO GRANDE DO SUL S.A.
UNIDADE DE ENGENHARIA&amp;R&amp;"-,Negrito"&amp;12&amp;K03+000
&amp;10OUTUBRO DE 2021</oddHeader>
    <oddFooter>&amp;R&amp;"-,Regular"&amp;9&amp;K03+000
                                              Pág. &amp;P/&amp;N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I2" sqref="I2"/>
    </sheetView>
  </sheetViews>
  <sheetFormatPr defaultRowHeight="12.75" x14ac:dyDescent="0.2"/>
  <cols>
    <col min="1" max="1" width="9.140625" style="239"/>
    <col min="2" max="2" width="40.140625" style="239" bestFit="1" customWidth="1"/>
    <col min="3" max="3" width="9.140625" style="239"/>
    <col min="4" max="4" width="14.140625" style="239" bestFit="1" customWidth="1"/>
    <col min="5" max="5" width="12.42578125" style="239" bestFit="1" customWidth="1"/>
    <col min="6" max="7" width="11.42578125" style="239" bestFit="1" customWidth="1"/>
    <col min="8" max="16384" width="9.140625" style="239"/>
  </cols>
  <sheetData>
    <row r="1" spans="1:7" x14ac:dyDescent="0.2">
      <c r="A1" s="156" t="s">
        <v>272</v>
      </c>
      <c r="B1" s="157"/>
      <c r="C1" s="157"/>
      <c r="D1" s="157"/>
      <c r="E1" s="157"/>
      <c r="F1" s="157"/>
      <c r="G1" s="158"/>
    </row>
    <row r="2" spans="1:7" x14ac:dyDescent="0.2">
      <c r="A2" s="159" t="str">
        <f>'Planilha de Orçamento'!A3:D3</f>
        <v>1. OBJETO: OBRAS CIVIS, INSTALAÇÕES ELÉTRICAS, LÓGICA E MECÂNICAS NA AGÊNCIA PORTAL DAS MISSÕES</v>
      </c>
      <c r="B2" s="160"/>
      <c r="C2" s="160"/>
      <c r="D2" s="160"/>
      <c r="E2" s="160"/>
      <c r="F2" s="160"/>
      <c r="G2" s="161"/>
    </row>
    <row r="3" spans="1:7" ht="13.5" thickBot="1" x14ac:dyDescent="0.25">
      <c r="A3" s="147" t="str">
        <f>'Planilha de Orçamento'!A4:D4</f>
        <v>2. ENDEREÇO DE EXECUÇÃO/ENTREGA: Av. Coronel Dico, 525 - Ijuí/RS</v>
      </c>
      <c r="B3" s="148"/>
      <c r="C3" s="148"/>
      <c r="D3" s="148"/>
      <c r="E3" s="148"/>
      <c r="F3" s="148"/>
      <c r="G3" s="149"/>
    </row>
    <row r="4" spans="1:7" x14ac:dyDescent="0.2">
      <c r="A4" s="177"/>
      <c r="B4" s="150" t="s">
        <v>0</v>
      </c>
      <c r="C4" s="150"/>
      <c r="D4" s="152" t="s">
        <v>273</v>
      </c>
      <c r="E4" s="154" t="s">
        <v>280</v>
      </c>
      <c r="F4" s="172" t="s">
        <v>281</v>
      </c>
      <c r="G4" s="162" t="s">
        <v>282</v>
      </c>
    </row>
    <row r="5" spans="1:7" x14ac:dyDescent="0.2">
      <c r="A5" s="178"/>
      <c r="B5" s="151"/>
      <c r="C5" s="151"/>
      <c r="D5" s="153"/>
      <c r="E5" s="155"/>
      <c r="F5" s="173"/>
      <c r="G5" s="163"/>
    </row>
    <row r="6" spans="1:7" x14ac:dyDescent="0.2">
      <c r="A6" s="169">
        <v>1</v>
      </c>
      <c r="B6" s="174" t="str">
        <f>'Planilha de Orçamento'!B15</f>
        <v>OBRAS CIVIS</v>
      </c>
      <c r="C6" s="89" t="s">
        <v>274</v>
      </c>
      <c r="D6" s="105" t="e">
        <f>D7*100/D12</f>
        <v>#DIV/0!</v>
      </c>
      <c r="E6" s="106">
        <v>30</v>
      </c>
      <c r="F6" s="107">
        <v>30</v>
      </c>
      <c r="G6" s="108">
        <v>40</v>
      </c>
    </row>
    <row r="7" spans="1:7" x14ac:dyDescent="0.2">
      <c r="A7" s="169"/>
      <c r="B7" s="174"/>
      <c r="C7" s="89" t="s">
        <v>275</v>
      </c>
      <c r="D7" s="109">
        <f>'Planilha de Orçamento'!G106</f>
        <v>0</v>
      </c>
      <c r="E7" s="110">
        <f>D7*1.3-D7</f>
        <v>0</v>
      </c>
      <c r="F7" s="110">
        <f>D7*1.3-D7</f>
        <v>0</v>
      </c>
      <c r="G7" s="111">
        <f>D7*1.4-D7</f>
        <v>0</v>
      </c>
    </row>
    <row r="8" spans="1:7" x14ac:dyDescent="0.2">
      <c r="A8" s="169">
        <v>2</v>
      </c>
      <c r="B8" s="175" t="str">
        <f>'Planilha de Orçamento'!B107</f>
        <v>INSTALAÇÕES ELÉTRICAS</v>
      </c>
      <c r="C8" s="112" t="s">
        <v>274</v>
      </c>
      <c r="D8" s="105" t="e">
        <f>D9*100/D12</f>
        <v>#DIV/0!</v>
      </c>
      <c r="E8" s="113">
        <v>50</v>
      </c>
      <c r="F8" s="114">
        <v>50</v>
      </c>
      <c r="G8" s="115"/>
    </row>
    <row r="9" spans="1:7" x14ac:dyDescent="0.2">
      <c r="A9" s="169"/>
      <c r="B9" s="176"/>
      <c r="C9" s="112" t="s">
        <v>275</v>
      </c>
      <c r="D9" s="109">
        <f>'Planilha de Orçamento'!G210</f>
        <v>0</v>
      </c>
      <c r="E9" s="110">
        <f>D9/2</f>
        <v>0</v>
      </c>
      <c r="F9" s="110">
        <f>D9/2</f>
        <v>0</v>
      </c>
      <c r="G9" s="116"/>
    </row>
    <row r="10" spans="1:7" x14ac:dyDescent="0.2">
      <c r="A10" s="169">
        <v>3</v>
      </c>
      <c r="B10" s="170" t="str">
        <f>'Planilha de Orçamento'!B211</f>
        <v>INSTALAÇÕES MECÂNICAS</v>
      </c>
      <c r="C10" s="89" t="s">
        <v>274</v>
      </c>
      <c r="D10" s="90" t="e">
        <f>D11*100/D12</f>
        <v>#DIV/0!</v>
      </c>
      <c r="E10" s="117"/>
      <c r="F10" s="91"/>
      <c r="G10" s="92">
        <v>100</v>
      </c>
    </row>
    <row r="11" spans="1:7" x14ac:dyDescent="0.2">
      <c r="A11" s="169"/>
      <c r="B11" s="171"/>
      <c r="C11" s="89" t="s">
        <v>275</v>
      </c>
      <c r="D11" s="93">
        <f>'Planilha de Orçamento'!G215</f>
        <v>0</v>
      </c>
      <c r="E11" s="93"/>
      <c r="F11" s="94"/>
      <c r="G11" s="95">
        <f>D11</f>
        <v>0</v>
      </c>
    </row>
    <row r="12" spans="1:7" x14ac:dyDescent="0.2">
      <c r="A12" s="164" t="s">
        <v>276</v>
      </c>
      <c r="B12" s="165"/>
      <c r="C12" s="96" t="s">
        <v>275</v>
      </c>
      <c r="D12" s="97">
        <f>'Planilha de Orçamento'!G216</f>
        <v>0</v>
      </c>
      <c r="E12" s="97">
        <f>E7+E9</f>
        <v>0</v>
      </c>
      <c r="F12" s="97">
        <f>F7+F9</f>
        <v>0</v>
      </c>
      <c r="G12" s="98">
        <f>G7+G11</f>
        <v>0</v>
      </c>
    </row>
    <row r="13" spans="1:7" ht="13.5" thickBot="1" x14ac:dyDescent="0.25">
      <c r="A13" s="166" t="s">
        <v>277</v>
      </c>
      <c r="B13" s="167"/>
      <c r="C13" s="167"/>
      <c r="D13" s="168"/>
      <c r="E13" s="118" t="e">
        <f>E12*100/D12</f>
        <v>#DIV/0!</v>
      </c>
      <c r="F13" s="99" t="e">
        <f>F12*100/D12</f>
        <v>#DIV/0!</v>
      </c>
      <c r="G13" s="100" t="e">
        <f>G12*100/D12</f>
        <v>#DIV/0!</v>
      </c>
    </row>
    <row r="14" spans="1:7" ht="13.5" thickBot="1" x14ac:dyDescent="0.25">
      <c r="A14" s="101" t="s">
        <v>278</v>
      </c>
      <c r="B14" s="102"/>
      <c r="C14" s="104">
        <v>0.25</v>
      </c>
      <c r="D14" s="119">
        <f>'Planilha de Orçamento'!G217</f>
        <v>0</v>
      </c>
      <c r="E14" s="103">
        <f>E12*1.25</f>
        <v>0</v>
      </c>
      <c r="F14" s="103">
        <f>F12*1.25</f>
        <v>0</v>
      </c>
      <c r="G14" s="120">
        <f>G12*1.25</f>
        <v>0</v>
      </c>
    </row>
  </sheetData>
  <sheetProtection algorithmName="SHA-512" hashValue="yi2GZnPa34pAI3C/bMRxff6Cfp73+2GCMyd61Pt/sTpYEUqIjmOrudUGbxbL6S6dbPgWm/uxjUpR7eRBF3W+PA==" saltValue="V7TDewAghUXhnAGUYWUMMA==" spinCount="100000" sheet="1"/>
  <mergeCells count="18">
    <mergeCell ref="A12:B12"/>
    <mergeCell ref="A13:D13"/>
    <mergeCell ref="A10:A11"/>
    <mergeCell ref="B10:B11"/>
    <mergeCell ref="F4:F5"/>
    <mergeCell ref="A6:A7"/>
    <mergeCell ref="B6:B7"/>
    <mergeCell ref="A8:A9"/>
    <mergeCell ref="B8:B9"/>
    <mergeCell ref="A4:A5"/>
    <mergeCell ref="B4:B5"/>
    <mergeCell ref="A3:G3"/>
    <mergeCell ref="C4:C5"/>
    <mergeCell ref="D4:D5"/>
    <mergeCell ref="E4:E5"/>
    <mergeCell ref="A1:G1"/>
    <mergeCell ref="A2:G2"/>
    <mergeCell ref="G4:G5"/>
  </mergeCell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
  <sheetViews>
    <sheetView workbookViewId="0">
      <selection activeCell="I2" sqref="I2"/>
    </sheetView>
  </sheetViews>
  <sheetFormatPr defaultRowHeight="12.75" x14ac:dyDescent="0.2"/>
  <cols>
    <col min="1" max="1" width="9.140625" style="239"/>
    <col min="2" max="2" width="40.140625" style="239" bestFit="1" customWidth="1"/>
    <col min="3" max="4" width="9.140625" style="239"/>
    <col min="5" max="7" width="10.7109375" style="239" customWidth="1"/>
    <col min="8" max="16384" width="9.140625" style="239"/>
  </cols>
  <sheetData>
    <row r="1" spans="1:7" x14ac:dyDescent="0.2">
      <c r="A1" s="156" t="s">
        <v>279</v>
      </c>
      <c r="B1" s="157"/>
      <c r="C1" s="157"/>
      <c r="D1" s="157"/>
      <c r="E1" s="157"/>
      <c r="F1" s="157"/>
      <c r="G1" s="158"/>
    </row>
    <row r="2" spans="1:7" x14ac:dyDescent="0.2">
      <c r="A2" s="179" t="str">
        <f>'Planilha de Orçamento'!A3:D3</f>
        <v>1. OBJETO: OBRAS CIVIS, INSTALAÇÕES ELÉTRICAS, LÓGICA E MECÂNICAS NA AGÊNCIA PORTAL DAS MISSÕES</v>
      </c>
      <c r="B2" s="180"/>
      <c r="C2" s="180"/>
      <c r="D2" s="180"/>
      <c r="E2" s="180"/>
      <c r="F2" s="180"/>
      <c r="G2" s="181"/>
    </row>
    <row r="3" spans="1:7" ht="13.5" thickBot="1" x14ac:dyDescent="0.25">
      <c r="A3" s="147" t="str">
        <f>'Planilha de Orçamento'!A4:D4</f>
        <v>2. ENDEREÇO DE EXECUÇÃO/ENTREGA: Av. Coronel Dico, 525 - Ijuí/RS</v>
      </c>
      <c r="B3" s="148"/>
      <c r="C3" s="148"/>
      <c r="D3" s="148"/>
      <c r="E3" s="148"/>
      <c r="F3" s="148"/>
      <c r="G3" s="149"/>
    </row>
    <row r="4" spans="1:7" x14ac:dyDescent="0.2">
      <c r="A4" s="177"/>
      <c r="B4" s="150" t="s">
        <v>0</v>
      </c>
      <c r="C4" s="150"/>
      <c r="D4" s="152" t="s">
        <v>273</v>
      </c>
      <c r="E4" s="154" t="s">
        <v>280</v>
      </c>
      <c r="F4" s="172" t="s">
        <v>281</v>
      </c>
      <c r="G4" s="162" t="s">
        <v>282</v>
      </c>
    </row>
    <row r="5" spans="1:7" x14ac:dyDescent="0.2">
      <c r="A5" s="178"/>
      <c r="B5" s="151"/>
      <c r="C5" s="151"/>
      <c r="D5" s="153"/>
      <c r="E5" s="155"/>
      <c r="F5" s="173"/>
      <c r="G5" s="163"/>
    </row>
    <row r="6" spans="1:7" x14ac:dyDescent="0.2">
      <c r="A6" s="169">
        <v>1</v>
      </c>
      <c r="B6" s="174" t="str">
        <f>'Planilha de Orçamento'!B15</f>
        <v>OBRAS CIVIS</v>
      </c>
      <c r="C6" s="182" t="s">
        <v>274</v>
      </c>
      <c r="D6" s="184" t="e">
        <f>'Cronograma Físico-financeiro'!D6</f>
        <v>#DIV/0!</v>
      </c>
      <c r="E6" s="106">
        <v>30</v>
      </c>
      <c r="F6" s="107">
        <v>30</v>
      </c>
      <c r="G6" s="125">
        <v>40</v>
      </c>
    </row>
    <row r="7" spans="1:7" x14ac:dyDescent="0.2">
      <c r="A7" s="169"/>
      <c r="B7" s="174"/>
      <c r="C7" s="183"/>
      <c r="D7" s="185"/>
      <c r="E7" s="121"/>
      <c r="F7" s="121"/>
      <c r="G7" s="122"/>
    </row>
    <row r="8" spans="1:7" x14ac:dyDescent="0.2">
      <c r="A8" s="169">
        <v>2</v>
      </c>
      <c r="B8" s="175" t="str">
        <f>'Planilha de Orçamento'!B107</f>
        <v>INSTALAÇÕES ELÉTRICAS</v>
      </c>
      <c r="C8" s="186" t="s">
        <v>274</v>
      </c>
      <c r="D8" s="184" t="e">
        <f>'Cronograma Físico-financeiro'!D8</f>
        <v>#DIV/0!</v>
      </c>
      <c r="E8" s="113">
        <v>50</v>
      </c>
      <c r="F8" s="114">
        <v>50</v>
      </c>
      <c r="G8" s="115"/>
    </row>
    <row r="9" spans="1:7" x14ac:dyDescent="0.2">
      <c r="A9" s="169"/>
      <c r="B9" s="176"/>
      <c r="C9" s="187"/>
      <c r="D9" s="185"/>
      <c r="E9" s="121"/>
      <c r="F9" s="121"/>
      <c r="G9" s="116"/>
    </row>
    <row r="10" spans="1:7" x14ac:dyDescent="0.2">
      <c r="A10" s="169">
        <v>3</v>
      </c>
      <c r="B10" s="170" t="str">
        <f>'Planilha de Orçamento'!B211</f>
        <v>INSTALAÇÕES MECÂNICAS</v>
      </c>
      <c r="C10" s="182" t="s">
        <v>274</v>
      </c>
      <c r="D10" s="184" t="e">
        <f>'Cronograma Físico-financeiro'!D10</f>
        <v>#DIV/0!</v>
      </c>
      <c r="E10" s="117"/>
      <c r="F10" s="91"/>
      <c r="G10" s="92">
        <v>100</v>
      </c>
    </row>
    <row r="11" spans="1:7" x14ac:dyDescent="0.2">
      <c r="A11" s="169"/>
      <c r="B11" s="171"/>
      <c r="C11" s="183"/>
      <c r="D11" s="185"/>
      <c r="E11" s="93"/>
      <c r="F11" s="124"/>
      <c r="G11" s="122"/>
    </row>
    <row r="12" spans="1:7" ht="13.5" thickBot="1" x14ac:dyDescent="0.25">
      <c r="A12" s="166" t="s">
        <v>277</v>
      </c>
      <c r="B12" s="167"/>
      <c r="C12" s="167"/>
      <c r="D12" s="123">
        <f>SUM(E12,F12,G12)</f>
        <v>100</v>
      </c>
      <c r="E12" s="118">
        <f>'[1]Cronograma Físico Financeiro'!E27</f>
        <v>28.53</v>
      </c>
      <c r="F12" s="99">
        <f>'[1]Cronograma Físico Financeiro'!F27</f>
        <v>45.98</v>
      </c>
      <c r="G12" s="100">
        <f>'[1]Cronograma Físico Financeiro'!G27</f>
        <v>25.49</v>
      </c>
    </row>
  </sheetData>
  <sheetProtection algorithmName="SHA-512" hashValue="tA3fs6831W0k/res7tZBkHkVCT6xxHEt8Zo75eXrnB1Y93X6uUAhihAlcUmQAIkEcatKyEmR1wkLvu86CqnArA==" saltValue="0ltrgq3g5tEHUBO/Zu912w==" spinCount="100000" sheet="1"/>
  <mergeCells count="23">
    <mergeCell ref="A6:A7"/>
    <mergeCell ref="B6:B7"/>
    <mergeCell ref="C6:C7"/>
    <mergeCell ref="D6:D7"/>
    <mergeCell ref="A12:C12"/>
    <mergeCell ref="A8:A9"/>
    <mergeCell ref="B8:B9"/>
    <mergeCell ref="C8:C9"/>
    <mergeCell ref="D8:D9"/>
    <mergeCell ref="A10:A11"/>
    <mergeCell ref="B10:B11"/>
    <mergeCell ref="C10:C11"/>
    <mergeCell ref="D10:D11"/>
    <mergeCell ref="A1:G1"/>
    <mergeCell ref="A2:G2"/>
    <mergeCell ref="A3:G3"/>
    <mergeCell ref="A4:A5"/>
    <mergeCell ref="B4:B5"/>
    <mergeCell ref="C4:C5"/>
    <mergeCell ref="D4:D5"/>
    <mergeCell ref="E4:E5"/>
    <mergeCell ref="F4:F5"/>
    <mergeCell ref="G4:G5"/>
  </mergeCells>
  <pageMargins left="0.511811024" right="0.511811024" top="0.78740157499999996" bottom="0.78740157499999996" header="0.31496062000000002" footer="0.31496062000000002"/>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showGridLines="0" zoomScaleNormal="100" zoomScalePageLayoutView="85" workbookViewId="0">
      <selection activeCell="A2" sqref="A2"/>
    </sheetView>
  </sheetViews>
  <sheetFormatPr defaultColWidth="8.7109375" defaultRowHeight="12.75" x14ac:dyDescent="0.2"/>
  <cols>
    <col min="1" max="1" width="10.28515625" style="20" customWidth="1"/>
    <col min="2" max="2" width="6.28515625" style="20" customWidth="1"/>
    <col min="3" max="3" width="43.5703125" style="20" customWidth="1"/>
    <col min="4" max="4" width="11.140625" style="20" customWidth="1"/>
    <col min="5" max="6" width="8.7109375" style="20"/>
    <col min="7" max="7" width="31.42578125" style="20" customWidth="1"/>
    <col min="8" max="8" width="8.7109375" style="20"/>
    <col min="9" max="9" width="10.28515625" style="20" customWidth="1"/>
    <col min="10" max="16384" width="8.7109375" style="20"/>
  </cols>
  <sheetData>
    <row r="1" spans="1:8" x14ac:dyDescent="0.2">
      <c r="A1" s="19"/>
      <c r="B1" s="19"/>
      <c r="C1" s="19"/>
      <c r="D1" s="19"/>
      <c r="E1" s="1"/>
    </row>
    <row r="2" spans="1:8" x14ac:dyDescent="0.2">
      <c r="A2" s="19"/>
      <c r="B2" s="19"/>
      <c r="C2" s="19"/>
      <c r="D2" s="19"/>
      <c r="E2" s="1"/>
    </row>
    <row r="3" spans="1:8" x14ac:dyDescent="0.2">
      <c r="A3" s="19"/>
      <c r="B3" s="19"/>
      <c r="C3" s="19"/>
      <c r="D3" s="19"/>
      <c r="E3" s="1"/>
    </row>
    <row r="4" spans="1:8" ht="12.75" customHeight="1" x14ac:dyDescent="0.2">
      <c r="A4" s="21"/>
      <c r="B4" s="188" t="s">
        <v>48</v>
      </c>
      <c r="C4" s="188"/>
      <c r="D4" s="188"/>
      <c r="E4" s="1"/>
    </row>
    <row r="5" spans="1:8" s="24" customFormat="1" ht="13.5" thickBot="1" x14ac:dyDescent="0.25">
      <c r="A5" s="23"/>
      <c r="B5" s="23"/>
      <c r="C5" s="23"/>
      <c r="D5" s="23"/>
      <c r="E5" s="23"/>
    </row>
    <row r="6" spans="1:8" ht="15" x14ac:dyDescent="0.2">
      <c r="A6" s="2"/>
      <c r="B6" s="61"/>
      <c r="C6" s="62" t="s">
        <v>23</v>
      </c>
      <c r="D6" s="62"/>
      <c r="E6" s="2"/>
      <c r="F6" s="189" t="s">
        <v>47</v>
      </c>
      <c r="G6" s="189"/>
      <c r="H6" s="189"/>
    </row>
    <row r="7" spans="1:8" ht="15" x14ac:dyDescent="0.2">
      <c r="A7" s="1"/>
      <c r="B7" s="43">
        <v>1</v>
      </c>
      <c r="C7" s="47" t="s">
        <v>24</v>
      </c>
      <c r="D7" s="48">
        <v>3.5000000000000003E-2</v>
      </c>
      <c r="E7" s="1"/>
      <c r="F7" s="29" t="s">
        <v>38</v>
      </c>
      <c r="G7" s="29"/>
      <c r="H7" s="29"/>
    </row>
    <row r="8" spans="1:8" ht="15" x14ac:dyDescent="0.2">
      <c r="A8" s="1"/>
      <c r="B8" s="43">
        <v>2</v>
      </c>
      <c r="C8" s="47" t="s">
        <v>25</v>
      </c>
      <c r="D8" s="48">
        <v>8.9999999999999993E-3</v>
      </c>
      <c r="E8" s="1"/>
      <c r="F8" s="29" t="s">
        <v>39</v>
      </c>
      <c r="G8" s="29"/>
      <c r="H8" s="29"/>
    </row>
    <row r="9" spans="1:8" ht="15" x14ac:dyDescent="0.2">
      <c r="A9" s="1"/>
      <c r="B9" s="55">
        <v>3</v>
      </c>
      <c r="C9" s="59" t="s">
        <v>26</v>
      </c>
      <c r="D9" s="60">
        <v>1.26E-2</v>
      </c>
      <c r="E9" s="1"/>
      <c r="F9" s="29" t="s">
        <v>40</v>
      </c>
      <c r="G9" s="29"/>
      <c r="H9" s="29"/>
    </row>
    <row r="10" spans="1:8" ht="15" x14ac:dyDescent="0.2">
      <c r="A10" s="1"/>
      <c r="B10" s="43"/>
      <c r="C10" s="47"/>
      <c r="D10" s="63"/>
      <c r="E10" s="1"/>
      <c r="F10" s="29" t="s">
        <v>41</v>
      </c>
      <c r="G10" s="29"/>
      <c r="H10" s="29"/>
    </row>
    <row r="11" spans="1:8" ht="15" x14ac:dyDescent="0.2">
      <c r="A11" s="1"/>
      <c r="B11" s="49">
        <v>4</v>
      </c>
      <c r="C11" s="50" t="s">
        <v>27</v>
      </c>
      <c r="D11" s="51">
        <v>7.0000000000000007E-2</v>
      </c>
      <c r="E11" s="1"/>
      <c r="F11" s="29" t="s">
        <v>42</v>
      </c>
      <c r="G11" s="29"/>
      <c r="H11" s="29"/>
    </row>
    <row r="12" spans="1:8" ht="15" x14ac:dyDescent="0.2">
      <c r="A12" s="1"/>
      <c r="B12" s="46"/>
      <c r="C12" s="47"/>
      <c r="D12" s="63"/>
      <c r="E12" s="1"/>
      <c r="F12" s="30" t="s">
        <v>43</v>
      </c>
      <c r="G12" s="30"/>
      <c r="H12" s="30"/>
    </row>
    <row r="13" spans="1:8" x14ac:dyDescent="0.2">
      <c r="A13" s="1"/>
      <c r="B13" s="40">
        <v>5</v>
      </c>
      <c r="C13" s="41" t="s">
        <v>28</v>
      </c>
      <c r="D13" s="58">
        <f>SUM(D14:D17)</f>
        <v>8.6499999999999994E-2</v>
      </c>
      <c r="E13" s="1"/>
      <c r="F13" s="31"/>
      <c r="G13" s="31"/>
      <c r="H13" s="31"/>
    </row>
    <row r="14" spans="1:8" ht="13.9" customHeight="1" x14ac:dyDescent="0.2">
      <c r="A14" s="1"/>
      <c r="B14" s="52" t="s">
        <v>29</v>
      </c>
      <c r="C14" s="53" t="s">
        <v>30</v>
      </c>
      <c r="D14" s="54">
        <v>0.03</v>
      </c>
      <c r="E14" s="1"/>
      <c r="F14" s="32"/>
      <c r="G14" s="25"/>
      <c r="H14" s="25"/>
    </row>
    <row r="15" spans="1:8" x14ac:dyDescent="0.2">
      <c r="A15" s="1"/>
      <c r="B15" s="43" t="s">
        <v>31</v>
      </c>
      <c r="C15" s="44" t="s">
        <v>32</v>
      </c>
      <c r="D15" s="45">
        <v>6.4999999999999997E-3</v>
      </c>
      <c r="E15" s="1"/>
      <c r="F15" s="25"/>
      <c r="G15" s="25"/>
      <c r="H15" s="25"/>
    </row>
    <row r="16" spans="1:8" x14ac:dyDescent="0.2">
      <c r="A16" s="1"/>
      <c r="B16" s="43" t="s">
        <v>33</v>
      </c>
      <c r="C16" s="44" t="s">
        <v>34</v>
      </c>
      <c r="D16" s="45">
        <v>0.03</v>
      </c>
      <c r="E16" s="1"/>
      <c r="F16" s="25"/>
      <c r="G16" s="25"/>
      <c r="H16" s="25"/>
    </row>
    <row r="17" spans="1:10" x14ac:dyDescent="0.2">
      <c r="A17" s="1"/>
      <c r="B17" s="55" t="s">
        <v>35</v>
      </c>
      <c r="C17" s="56" t="s">
        <v>36</v>
      </c>
      <c r="D17" s="57">
        <v>0.02</v>
      </c>
      <c r="E17" s="1"/>
      <c r="F17" s="190"/>
      <c r="G17" s="190"/>
      <c r="H17" s="190"/>
    </row>
    <row r="18" spans="1:10" ht="13.9" customHeight="1" x14ac:dyDescent="0.2">
      <c r="A18" s="1"/>
      <c r="B18" s="43"/>
      <c r="C18" s="44"/>
      <c r="D18" s="64"/>
      <c r="E18" s="1"/>
      <c r="F18" s="189" t="s">
        <v>50</v>
      </c>
      <c r="G18" s="189"/>
      <c r="H18" s="189"/>
    </row>
    <row r="19" spans="1:10" x14ac:dyDescent="0.2">
      <c r="A19" s="3"/>
      <c r="B19" s="40">
        <v>6</v>
      </c>
      <c r="C19" s="41" t="s">
        <v>37</v>
      </c>
      <c r="D19" s="42">
        <v>0.01</v>
      </c>
      <c r="E19" s="3"/>
      <c r="F19" s="191" t="s">
        <v>49</v>
      </c>
      <c r="G19" s="191"/>
      <c r="H19" s="191"/>
    </row>
    <row r="20" spans="1:10" x14ac:dyDescent="0.2">
      <c r="A20" s="3"/>
      <c r="B20" s="194"/>
      <c r="C20" s="194"/>
      <c r="D20" s="194"/>
      <c r="E20" s="4"/>
      <c r="F20" s="192"/>
      <c r="G20" s="192"/>
      <c r="H20" s="192"/>
    </row>
    <row r="21" spans="1:10" ht="13.5" thickBot="1" x14ac:dyDescent="0.25">
      <c r="A21" s="3"/>
      <c r="B21" s="37"/>
      <c r="C21" s="38" t="s">
        <v>45</v>
      </c>
      <c r="D21" s="39">
        <f>(((1+D7+D8+D9)*(1+D19)*(1+D11)/(1-D13))-1)</f>
        <v>0.25</v>
      </c>
      <c r="E21" s="4"/>
      <c r="F21" s="192"/>
      <c r="G21" s="192"/>
      <c r="H21" s="192"/>
    </row>
    <row r="22" spans="1:10" x14ac:dyDescent="0.2">
      <c r="A22" s="3"/>
      <c r="D22" s="22"/>
      <c r="E22" s="5"/>
      <c r="F22" s="192"/>
      <c r="G22" s="192"/>
      <c r="H22" s="192"/>
    </row>
    <row r="23" spans="1:10" ht="13.5" thickBot="1" x14ac:dyDescent="0.25">
      <c r="A23" s="3"/>
      <c r="B23" s="36" t="s">
        <v>46</v>
      </c>
      <c r="C23" s="32"/>
      <c r="D23" s="22"/>
      <c r="E23" s="5"/>
      <c r="F23" s="192"/>
      <c r="G23" s="192"/>
      <c r="H23" s="192"/>
    </row>
    <row r="24" spans="1:10" x14ac:dyDescent="0.2">
      <c r="A24" s="3"/>
      <c r="B24" s="195" t="s">
        <v>52</v>
      </c>
      <c r="C24" s="195"/>
      <c r="D24" s="195"/>
      <c r="E24" s="5"/>
      <c r="F24" s="192"/>
      <c r="G24" s="192"/>
      <c r="H24" s="192"/>
    </row>
    <row r="25" spans="1:10" ht="13.5" thickBot="1" x14ac:dyDescent="0.25">
      <c r="B25" s="196" t="s">
        <v>51</v>
      </c>
      <c r="C25" s="196"/>
      <c r="D25" s="196"/>
      <c r="F25" s="193"/>
      <c r="G25" s="193"/>
      <c r="H25" s="193"/>
    </row>
    <row r="27" spans="1:10" x14ac:dyDescent="0.2">
      <c r="A27" s="32"/>
      <c r="B27" s="32"/>
      <c r="C27" s="32"/>
      <c r="D27" s="32"/>
      <c r="E27" s="35"/>
      <c r="F27" s="35"/>
      <c r="G27" s="35"/>
      <c r="H27" s="35"/>
      <c r="I27" s="35"/>
      <c r="J27" s="25"/>
    </row>
    <row r="28" spans="1:10" x14ac:dyDescent="0.2">
      <c r="A28" s="32"/>
      <c r="B28" s="32"/>
      <c r="C28" s="32"/>
      <c r="D28" s="32"/>
      <c r="E28" s="32"/>
      <c r="F28" s="32"/>
      <c r="G28" s="32"/>
      <c r="H28" s="32"/>
      <c r="I28" s="32"/>
    </row>
    <row r="29" spans="1:10" ht="14.65" customHeight="1" x14ac:dyDescent="0.2">
      <c r="B29" s="32"/>
      <c r="C29" s="32"/>
      <c r="D29" s="32"/>
      <c r="E29" s="26"/>
      <c r="F29" s="32"/>
      <c r="G29" s="32"/>
      <c r="H29" s="32"/>
    </row>
    <row r="30" spans="1:10" ht="15" x14ac:dyDescent="0.2">
      <c r="B30" s="32"/>
      <c r="C30" s="32"/>
      <c r="D30" s="32"/>
      <c r="E30" s="27"/>
      <c r="F30" s="32"/>
      <c r="G30" s="32"/>
      <c r="H30" s="32"/>
    </row>
    <row r="31" spans="1:10" ht="15" x14ac:dyDescent="0.2">
      <c r="B31" s="32"/>
      <c r="C31" s="32"/>
      <c r="D31" s="32"/>
      <c r="E31" s="27"/>
      <c r="F31" s="32"/>
      <c r="G31" s="32"/>
      <c r="H31" s="32"/>
    </row>
    <row r="32" spans="1:10" ht="15" x14ac:dyDescent="0.2">
      <c r="B32" s="32"/>
      <c r="C32" s="32"/>
      <c r="D32" s="32"/>
      <c r="E32" s="27"/>
      <c r="F32" s="32"/>
      <c r="G32" s="32"/>
      <c r="H32" s="32"/>
    </row>
    <row r="33" spans="2:8" ht="15" x14ac:dyDescent="0.2">
      <c r="B33" s="33"/>
      <c r="C33" s="33"/>
      <c r="D33" s="33"/>
      <c r="E33" s="34"/>
      <c r="F33" s="33"/>
      <c r="G33" s="33"/>
      <c r="H33" s="33"/>
    </row>
    <row r="34" spans="2:8" ht="15" x14ac:dyDescent="0.2">
      <c r="E34" s="27"/>
    </row>
    <row r="35" spans="2:8" ht="15" x14ac:dyDescent="0.2">
      <c r="E35" s="28"/>
    </row>
  </sheetData>
  <sheetProtection algorithmName="SHA-512" hashValue="XxD2bcj0G/sIOEIx5fqgbQdXcrdp9/HpT6Fjom3D0co2qsYs58rZNzUg4gHFek+NOA3vFOkXl1aPz1FLtjItoA==" saltValue="oHHl3UPsiF/819lVY567sA==" spinCount="100000" sheet="1" selectLockedCells="1"/>
  <mergeCells count="8">
    <mergeCell ref="B4:D4"/>
    <mergeCell ref="F18:H18"/>
    <mergeCell ref="F17:H17"/>
    <mergeCell ref="F19:H25"/>
    <mergeCell ref="B20:D20"/>
    <mergeCell ref="F6:H6"/>
    <mergeCell ref="B24:D24"/>
    <mergeCell ref="B25:D25"/>
  </mergeCells>
  <printOptions horizontalCentered="1"/>
  <pageMargins left="0.39370078740157483" right="0.39370078740157483" top="0.98425196850393704" bottom="0.6692913385826772" header="0.31496062992125984" footer="0.31496062992125984"/>
  <pageSetup paperSize="9" fitToHeight="0" orientation="landscape" r:id="rId1"/>
  <headerFooter>
    <oddHeader>&amp;L
&amp;G&amp;C&amp;"-,Negrito"&amp;11&amp;K03+000
BANCO DO ESTADO DO RIO GRANDE DO SUL S.A.
UNIDADE DE ENGENHARIA&amp;R&amp;"-,Negrito"&amp;12&amp;K03+000
&amp;10MARÇO DE 2020</oddHeader>
    <oddFooter>&amp;R&amp;"-,Regular"&amp;9&amp;K03+000
                                              Pág. &amp;P/&amp;N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4</vt:i4>
      </vt:variant>
    </vt:vector>
  </HeadingPairs>
  <TitlesOfParts>
    <vt:vector size="8" baseType="lpstr">
      <vt:lpstr>Planilha de Orçamento</vt:lpstr>
      <vt:lpstr>Cronograma Físico-financeiro</vt:lpstr>
      <vt:lpstr>Cronograma Físico</vt:lpstr>
      <vt:lpstr>BDI</vt:lpstr>
      <vt:lpstr>BDI!Area_de_impressao</vt:lpstr>
      <vt:lpstr>'Cronograma Físico'!Area_de_impressao</vt:lpstr>
      <vt:lpstr>'Planilha de Orçamento'!Area_de_impressao</vt:lpstr>
      <vt:lpstr>'Planilha de Orçamento'!Titulos_de_impressao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Marcos Andre</dc:creator>
  <cp:lastModifiedBy>Ricardo Andrejew Ferreira</cp:lastModifiedBy>
  <cp:lastPrinted>2021-11-08T18:42:34Z</cp:lastPrinted>
  <dcterms:created xsi:type="dcterms:W3CDTF">2000-05-25T11:19:14Z</dcterms:created>
  <dcterms:modified xsi:type="dcterms:W3CDTF">2021-11-08T19:03:07Z</dcterms:modified>
</cp:coreProperties>
</file>